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,06,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 localSheetId="0">'[1]A12'!$T$1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 localSheetId="0">#REF!</definedName>
    <definedName name="countU3_1">#REF!</definedName>
    <definedName name="countU3_2" localSheetId="0">#REF!</definedName>
    <definedName name="countU3_2">#REF!</definedName>
    <definedName name="countU3_3" localSheetId="0">#REF!</definedName>
    <definedName name="countU3_3">#REF!</definedName>
    <definedName name="countU3_4" localSheetId="0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 localSheetId="0">#REF!</definedName>
    <definedName name="row_startM3_1">#REF!</definedName>
    <definedName name="row_startM3_2" localSheetId="0">#REF!</definedName>
    <definedName name="row_startM3_2">#REF!</definedName>
    <definedName name="row_startM3_3" localSheetId="0">#REF!</definedName>
    <definedName name="row_startM3_3">#REF!</definedName>
    <definedName name="row_startM3_4" localSheetId="0">#REF!</definedName>
    <definedName name="row_startM3_4">#REF!</definedName>
    <definedName name="row_startM4_1" localSheetId="0">#REF!</definedName>
    <definedName name="row_startM4_1">#REF!</definedName>
    <definedName name="row_startM4_2" localSheetId="0">#REF!</definedName>
    <definedName name="row_startM4_2">#REF!</definedName>
    <definedName name="row_startM4_3" localSheetId="0">#REF!</definedName>
    <definedName name="row_startM4_3">#REF!</definedName>
    <definedName name="row_startM4_4" localSheetId="0">#REF!</definedName>
    <definedName name="row_startM4_4">#REF!</definedName>
    <definedName name="row_startM8_1" localSheetId="0">'[1]M8'!$K$1</definedName>
    <definedName name="row_startM8_1">'[1]M8'!$K$1</definedName>
    <definedName name="row_startM8_2" localSheetId="0">'[1]M8'!$K$2</definedName>
    <definedName name="row_startM8_2">'[1]M8'!$K$2</definedName>
    <definedName name="row_startM8_3" localSheetId="0">'[1]M8'!$K$3</definedName>
    <definedName name="row_startM8_3">'[1]M8'!$K$3</definedName>
    <definedName name="row_startM9_1" localSheetId="0">'[1]M9'!$K$1</definedName>
    <definedName name="row_startM9_1">'[1]M9'!$K$1</definedName>
    <definedName name="row_startM9_2" localSheetId="0">'[1]M9'!$K$2</definedName>
    <definedName name="row_startM9_2">'[1]M9'!$K$2</definedName>
    <definedName name="row_startM9_3" localSheetId="0">'[1]M9'!$K$3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 localSheetId="0">'[1]M1'!$M$2</definedName>
    <definedName name="rowM1_1">'[1]M1'!$M$2</definedName>
    <definedName name="rowM2_1">#N/A</definedName>
    <definedName name="rowM2_2">#N/A</definedName>
    <definedName name="rowM2_3">#N/A</definedName>
    <definedName name="rowM3_1" localSheetId="0">#REF!</definedName>
    <definedName name="rowM3_1">#REF!</definedName>
    <definedName name="rowM3_2" localSheetId="0">#REF!</definedName>
    <definedName name="rowM3_2">#REF!</definedName>
    <definedName name="rowM3_3" localSheetId="0">#REF!</definedName>
    <definedName name="rowM3_3">#REF!</definedName>
    <definedName name="rowM3_4" localSheetId="0">#REF!</definedName>
    <definedName name="rowM3_4">#REF!</definedName>
    <definedName name="rowM4_1" localSheetId="0">#REF!</definedName>
    <definedName name="rowM4_1">#REF!</definedName>
    <definedName name="rowM4_2" localSheetId="0">#REF!</definedName>
    <definedName name="rowM4_2">#REF!</definedName>
    <definedName name="rowM4_3" localSheetId="0">#REF!</definedName>
    <definedName name="rowM4_3">#REF!</definedName>
    <definedName name="rowM4_4" localSheetId="0">#REF!</definedName>
    <definedName name="rowM4_4">#REF!</definedName>
    <definedName name="rowM8_1" localSheetId="0">'[1]M8'!$J$1</definedName>
    <definedName name="rowM8_1">'[1]M8'!$J$1</definedName>
    <definedName name="rowM8_2" localSheetId="0">'[1]M8'!$J$2</definedName>
    <definedName name="rowM8_2">'[1]M8'!$J$2</definedName>
    <definedName name="rowM8_3" localSheetId="0">'[1]M8'!$J$3</definedName>
    <definedName name="rowM8_3">'[1]M8'!$J$3</definedName>
    <definedName name="rowM9_1" localSheetId="0">'[1]M9'!$J$1</definedName>
    <definedName name="rowM9_1">'[1]M9'!$J$1</definedName>
    <definedName name="rowM9_2" localSheetId="0">'[1]M9'!$J$2</definedName>
    <definedName name="rowM9_2">'[1]M9'!$J$2</definedName>
    <definedName name="rowM9_3" localSheetId="0">'[1]M9'!$J$3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Rəşad Yusifov</author>
    <author>Atakhan Hasanov</author>
    <author>Parvin Baghir-pur</author>
  </authors>
  <commentList>
    <comment ref="C3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A10!C30 should equal to A7!C8
----------------------
A10!C30 should equal to A9!D25</t>
        </r>
      </text>
    </comment>
    <comment ref="C17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A10!C172 should equal to A7!C150</t>
        </r>
      </text>
    </comment>
    <comment ref="C17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A10!C174 should equal to A9!D169</t>
        </r>
      </text>
    </comment>
    <comment ref="C29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A10!C265 Should be less or Equal to A10!C10</t>
        </r>
      </text>
    </comment>
    <comment ref="C3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A10!C312 should equal to A7!C171
-------
A10!C312 should equal to A9!D203</t>
        </r>
      </text>
    </comment>
    <comment ref="C45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A10!C455 should equal to  A7!C314</t>
        </r>
      </text>
    </comment>
    <comment ref="C45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A10!C456 should equal to A9!D347</t>
        </r>
      </text>
    </comment>
    <comment ref="C5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A10!C578 should equal to A7!D332</t>
        </r>
      </text>
    </comment>
    <comment ref="C58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A10!C581 should equal to A7!D333</t>
        </r>
      </text>
    </comment>
    <comment ref="C5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A10!C594 should equal to A7!F335</t>
        </r>
      </text>
    </comment>
    <comment ref="C5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A10!C595 should equal to A7!F336</t>
        </r>
      </text>
    </comment>
    <comment ref="C5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A10!C596 should equal to A7!F337</t>
        </r>
      </text>
    </comment>
    <comment ref="C5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A10!C597 should equal to A7!F338</t>
        </r>
      </text>
    </comment>
    <comment ref="C59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A10!C598 should equal to A7!F339</t>
        </r>
      </text>
    </comment>
    <comment ref="C59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A10!C599 should equal to A7!F340</t>
        </r>
      </text>
    </comment>
    <comment ref="C614" authorId="1">
      <text>
        <r>
          <rPr>
            <b/>
            <sz val="9"/>
            <rFont val="Tahoma"/>
            <family val="2"/>
          </rPr>
          <t>FIMSA:
A10!C614 should equal to A7!E332</t>
        </r>
        <r>
          <rPr>
            <sz val="9"/>
            <rFont val="Tahoma"/>
            <family val="2"/>
          </rPr>
          <t xml:space="preserve">
</t>
        </r>
      </text>
    </comment>
    <comment ref="C646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A10!C646 should equal to A7!K8</t>
        </r>
      </text>
    </comment>
    <comment ref="C64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A10!C647 should equal to A7!M8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C66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A10!C664 should equal to A9!D383
</t>
        </r>
      </text>
    </comment>
    <comment ref="C670" authorId="3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A10!C670 should equal to A9!D389</t>
        </r>
      </text>
    </comment>
  </commentList>
</comments>
</file>

<file path=xl/sharedStrings.xml><?xml version="1.0" encoding="utf-8"?>
<sst xmlns="http://schemas.openxmlformats.org/spreadsheetml/2006/main" count="1492" uniqueCount="910">
  <si>
    <t>CƏDVƏL A 10</t>
  </si>
  <si>
    <t>A. AKTİVLƏRİN RİSK DƏRƏCƏLƏRİ ÜZRƏ TƏSNİFATI</t>
  </si>
  <si>
    <t>(bütün aktivlər, xarici valyuta ilə ifadə olunmuş aktivlər də daxil olmaqla)</t>
  </si>
  <si>
    <t>(min manatla)</t>
  </si>
  <si>
    <t>Aktivlərin maddələri</t>
  </si>
  <si>
    <t>Aktivlərin ümumi məbləği
(3+4+6+7+8+10 sütunları)</t>
  </si>
  <si>
    <t>Standard aktivlər</t>
  </si>
  <si>
    <t>Adi ehtiyatlar</t>
  </si>
  <si>
    <t>Qeyri-standart aktivlər</t>
  </si>
  <si>
    <t>Məqsədli ehtiyatlar</t>
  </si>
  <si>
    <t>Təsnifata daxil edilməmiş aktivlər</t>
  </si>
  <si>
    <t>Birinci qrup təminatlar</t>
  </si>
  <si>
    <t>Ümidsiz aktivlər üzrə təminatların 
xalis bazar qiyməti</t>
  </si>
  <si>
    <t>Aktivlərin təsnifləşdirilməsi meyarları üzrə məqsədli ehtiyatlar</t>
  </si>
  <si>
    <t>Qənaətbəxş aktivlər</t>
  </si>
  <si>
    <t>Nəzarət altında olan aktivlər</t>
  </si>
  <si>
    <t>Qeyri-qənaətbəxş aktivlər</t>
  </si>
  <si>
    <t>Təhlükəli aktivlər</t>
  </si>
  <si>
    <t>Ümidsiz aktivlər</t>
  </si>
  <si>
    <t>İkinci qrup təminatlar</t>
  </si>
  <si>
    <t>Üçüncü qrup təminatlar</t>
  </si>
  <si>
    <t>Dördüncü qrup təminatlar</t>
  </si>
  <si>
    <t>Beşinci qrup təminatlar</t>
  </si>
  <si>
    <t>Kəmiyyət meyarı üzrə</t>
  </si>
  <si>
    <t>Keyfiyyət meyarı üzrə</t>
  </si>
  <si>
    <r>
      <t xml:space="preserve">1. Banklararası və maliyyə institutlarına depozitlər və kreditlər daxil olmaqla, banklararası tələblər, </t>
    </r>
    <r>
      <rPr>
        <b/>
        <i/>
        <sz val="10"/>
        <color indexed="8"/>
        <rFont val="Times New Roman"/>
        <family val="1"/>
      </rPr>
      <t>cəmi</t>
    </r>
  </si>
  <si>
    <t>A1</t>
  </si>
  <si>
    <t>1.1 "Nostro" hesabları</t>
  </si>
  <si>
    <t>A1_1</t>
  </si>
  <si>
    <t>a) Rezident banklar</t>
  </si>
  <si>
    <t>A1_1a</t>
  </si>
  <si>
    <t>b) Qeyri-rezident banklar</t>
  </si>
  <si>
    <t>A1_1b</t>
  </si>
  <si>
    <t>1.2 Banklararası bazarın qısamüddətli maliyyə alətləri (7 günədək)</t>
  </si>
  <si>
    <t>A1_2</t>
  </si>
  <si>
    <t xml:space="preserve">        a) Rezident banklar</t>
  </si>
  <si>
    <t>A1_2a</t>
  </si>
  <si>
    <t xml:space="preserve">        b) Qeyri-rezident banklar</t>
  </si>
  <si>
    <t>A1_2b</t>
  </si>
  <si>
    <t>1.3 Banklarda daxil olmaqla maliyyə institutlarındakı depozitlər üzrə</t>
  </si>
  <si>
    <t>A1_3</t>
  </si>
  <si>
    <t>1.3.1 Banklardakı depozitlər</t>
  </si>
  <si>
    <t>A1_3_1</t>
  </si>
  <si>
    <t>A1_3_1a</t>
  </si>
  <si>
    <t>A1_3_1b</t>
  </si>
  <si>
    <t>1.3.2 Digər maliyyə institutlarındakı depozitlər</t>
  </si>
  <si>
    <t>A1_3_2</t>
  </si>
  <si>
    <t>a) Rezident digər maliyyə institutlarında</t>
  </si>
  <si>
    <t>A1_3_2a</t>
  </si>
  <si>
    <t>b) Qeyri-rezident digər maliyyə institutlarında</t>
  </si>
  <si>
    <t>A1_3_2b</t>
  </si>
  <si>
    <t>1.4 Banklara verilmiş kreditlər</t>
  </si>
  <si>
    <t>A1_4</t>
  </si>
  <si>
    <t>a) Rezident banklara</t>
  </si>
  <si>
    <t>A1_4a</t>
  </si>
  <si>
    <t>b) Qeyri-rezident banklara</t>
  </si>
  <si>
    <t>A1_4b</t>
  </si>
  <si>
    <t xml:space="preserve">1.5 Digər maliyyə institutlarına kreditlər </t>
  </si>
  <si>
    <t>A1_5</t>
  </si>
  <si>
    <t>a) Rezident digər maliyyə institutlarına</t>
  </si>
  <si>
    <t>A1_5a</t>
  </si>
  <si>
    <t>b) Qeyri-rezident digər maliyyə institutlarına</t>
  </si>
  <si>
    <t>A1_5b</t>
  </si>
  <si>
    <t>2. Müştərilərə verilən kreditlər</t>
  </si>
  <si>
    <t>A2</t>
  </si>
  <si>
    <t xml:space="preserve">2.1 Dövlət təsərrüfat cəmiyyətlərinə  (50%+1 səs hüququ verən səhm), cəmi </t>
  </si>
  <si>
    <t>A2_1</t>
  </si>
  <si>
    <t xml:space="preserve">2.1.1 Sənaye, cəmi </t>
  </si>
  <si>
    <t>A2_1_1</t>
  </si>
  <si>
    <t>2.1.1.1 Mədən çıxarma sənayesi</t>
  </si>
  <si>
    <t>A2_1_1_1</t>
  </si>
  <si>
    <t>a) Xam neft, təbii qaz, daş kömür və digər yanacaq növlərinin hasilatı</t>
  </si>
  <si>
    <t>A2_1_1_1a</t>
  </si>
  <si>
    <t>b) Metal filizlərinin hasilatı</t>
  </si>
  <si>
    <t>A2_1_1_1b</t>
  </si>
  <si>
    <t xml:space="preserve">c) Mədənçıxarma sənayəsinin digər sahələri (karxana və s) </t>
  </si>
  <si>
    <t>A2_1_1_1c</t>
  </si>
  <si>
    <t>2.1.1.2 Emal sənayesi, cəmi</t>
  </si>
  <si>
    <t>A2_1_1_2</t>
  </si>
  <si>
    <t>a) İçki və tütün də daxil olmaqla qida məhsullarının istehsalı</t>
  </si>
  <si>
    <t>A2_1_1_2a</t>
  </si>
  <si>
    <t>b) Toxuculuq və tikiş sənayesi</t>
  </si>
  <si>
    <t>A2_1_1_2b</t>
  </si>
  <si>
    <t>c) Dəri emalı, dəridən məmulatlar və ayaqqabı istehsalı</t>
  </si>
  <si>
    <t>A2_1_1_2c</t>
  </si>
  <si>
    <t>d) Mebel, ağac məmulatlarının (pəncərə, qapı və s) istehsalı</t>
  </si>
  <si>
    <t>A2_1_1_2d</t>
  </si>
  <si>
    <t>e) Sellüloz- kağız istehsalı və poliqrafiya fəaliyyəti</t>
  </si>
  <si>
    <t>A2_1_1_2e</t>
  </si>
  <si>
    <t>f) Neft məhsullarının istehsalı</t>
  </si>
  <si>
    <t>A2_1_1_2f</t>
  </si>
  <si>
    <t>g) Kimya sənayesi</t>
  </si>
  <si>
    <t>A2_1_1_2g</t>
  </si>
  <si>
    <t>h) Rezin və plastmas məmulatların istehsalı</t>
  </si>
  <si>
    <t>A2_1_1_2h</t>
  </si>
  <si>
    <t>i) Digər qeyri-metal mineral məhsulların istehsalı</t>
  </si>
  <si>
    <t>A2_1_1_2i</t>
  </si>
  <si>
    <t>j) Metallurgiya sənayesi və hazır metal məmulatlarının istehsalı</t>
  </si>
  <si>
    <t>A2_1_1_2j</t>
  </si>
  <si>
    <t>k) Maşın və avadanlıqların istehsalı</t>
  </si>
  <si>
    <t>A2_1_1_2k</t>
  </si>
  <si>
    <t>l) Elektrik maşınları və elektrik avadanlıqlarının istehsalı</t>
  </si>
  <si>
    <t>A2_1_1_2l</t>
  </si>
  <si>
    <t>m) Nəqliyyat vasitələri və avadanlıqlarının istehsalı</t>
  </si>
  <si>
    <t>A2_1_1_2m</t>
  </si>
  <si>
    <t>n) Emal sənayesinin digər sahələri</t>
  </si>
  <si>
    <t>A2_1_1_2n</t>
  </si>
  <si>
    <t xml:space="preserve">2.1.1.3 Elektrik enerjisi və Qazın istehsalı </t>
  </si>
  <si>
    <t>A2_1_1_3</t>
  </si>
  <si>
    <t>2.1.1.4 Sənayenin digər sahələri</t>
  </si>
  <si>
    <t>A2_1_1_4</t>
  </si>
  <si>
    <t>2.1.2. Kənd təsərrüfatı, cəmi</t>
  </si>
  <si>
    <t>A2_1_2</t>
  </si>
  <si>
    <t>a) Kənd təsərrüfatı, ovçuluq və bu sahədə xidmətlərin göstərilməsi</t>
  </si>
  <si>
    <t>A2_1_2a</t>
  </si>
  <si>
    <t>b) Meşə təsərrüfatı və bu sahədə xidmətlərin göstərilməsi</t>
  </si>
  <si>
    <t>A2_1_2b</t>
  </si>
  <si>
    <t>c) Balıqçılıq, balıq təsərrüfatı və bununla əlaqədar xidmətlər</t>
  </si>
  <si>
    <t>A2_1_2c</t>
  </si>
  <si>
    <t>d) Digərləri</t>
  </si>
  <si>
    <t>A2_1_2d</t>
  </si>
  <si>
    <t>2.1.3. Tikinti sahəsi, cəmi</t>
  </si>
  <si>
    <t>A2_1_3</t>
  </si>
  <si>
    <t>a) Yaşayış sahələrin tikintisi</t>
  </si>
  <si>
    <t>A2_1_3a</t>
  </si>
  <si>
    <t>b) Qeyri-yaşayış sahələrin tikintisi</t>
  </si>
  <si>
    <t>A2_1_3b</t>
  </si>
  <si>
    <t>c) Yol, körpü tikintisi</t>
  </si>
  <si>
    <t>A2_1_3c</t>
  </si>
  <si>
    <t>d) Digər tikintilər</t>
  </si>
  <si>
    <t>A2_1_3d</t>
  </si>
  <si>
    <t>2.1.4. Nəqliyyat, cəmi</t>
  </si>
  <si>
    <t>A2_1_4</t>
  </si>
  <si>
    <t>a) Quru yol nəqliyyatlarının fəaliyyəti</t>
  </si>
  <si>
    <t>A2_1_4a</t>
  </si>
  <si>
    <t>b) Su nəqliyyatının fəaliyyəti</t>
  </si>
  <si>
    <t>A2_1_4b</t>
  </si>
  <si>
    <t>c) Hava nəqliyyatı fəaliyyəti</t>
  </si>
  <si>
    <t>A2_1_4c</t>
  </si>
  <si>
    <t>d) Köməkçi və əlavə nəqliyyat fəaliyyəti</t>
  </si>
  <si>
    <t>A2_1_4d</t>
  </si>
  <si>
    <t>e) Digərləri</t>
  </si>
  <si>
    <t>A2_1_4e</t>
  </si>
  <si>
    <t>2.1.5. İnformasiya və Rabitə</t>
  </si>
  <si>
    <t>A2_1_5</t>
  </si>
  <si>
    <t>2.1.6. Ticarət müəssisələrinə kredit, cəmi</t>
  </si>
  <si>
    <t>A2_1_6</t>
  </si>
  <si>
    <t xml:space="preserve">a) Tikinti materialları və santexnika malları üzrə ixtisaslaşan  </t>
  </si>
  <si>
    <t>A2_1_6a</t>
  </si>
  <si>
    <t>b) Avtomobil ticarəti üzrə ixtisaslaşan</t>
  </si>
  <si>
    <t>A2_1_6b</t>
  </si>
  <si>
    <t>c) Elektrotexnika və məişət texnikası üzrə ixtisaslaşan</t>
  </si>
  <si>
    <t>A2_1_6c</t>
  </si>
  <si>
    <t>d) Yeyinti, geyim və gündəlik məişət malları üzrə ixtisaslaşan</t>
  </si>
  <si>
    <t>A2_1_6d</t>
  </si>
  <si>
    <t>A2_1_6e</t>
  </si>
  <si>
    <t xml:space="preserve">2.1.7. Digər qeyri-istehsal və xidmət sahələri </t>
  </si>
  <si>
    <t>A2_1_7</t>
  </si>
  <si>
    <t>2.1.8.  Mərkəzi idarəetmə orqanları və bələdiyyələrə</t>
  </si>
  <si>
    <t>A2_1_8</t>
  </si>
  <si>
    <r>
      <t>2.2 Özəl təsərüffat cəmiyyətlərinə, c</t>
    </r>
    <r>
      <rPr>
        <b/>
        <i/>
        <sz val="10"/>
        <color indexed="8"/>
        <rFont val="Times New Roman"/>
        <family val="1"/>
      </rPr>
      <t>əmi</t>
    </r>
  </si>
  <si>
    <t>A2_2</t>
  </si>
  <si>
    <t xml:space="preserve">2.2.1 Sənaye, cəmi </t>
  </si>
  <si>
    <t>A2_2_1</t>
  </si>
  <si>
    <t>2.2.1.1 Mədən çıxarma sənayesi</t>
  </si>
  <si>
    <t>A2_2_1_1</t>
  </si>
  <si>
    <t>A2_2_1_1a</t>
  </si>
  <si>
    <t>A2_2_1_1b</t>
  </si>
  <si>
    <t>A2_2_1_1c</t>
  </si>
  <si>
    <t>2.2.1.2 Emal sənayesi, cəmi</t>
  </si>
  <si>
    <t>A2_2_1_2</t>
  </si>
  <si>
    <t>A2_2_1_2a</t>
  </si>
  <si>
    <t>A2_2_1_2b</t>
  </si>
  <si>
    <t>A2_2_1_2c</t>
  </si>
  <si>
    <t>A2_2_1_2d</t>
  </si>
  <si>
    <t>A2_2_1_2e</t>
  </si>
  <si>
    <t>A2_2_1_2f</t>
  </si>
  <si>
    <t>A2_2_1_2g</t>
  </si>
  <si>
    <t>A2_2_1_2h</t>
  </si>
  <si>
    <t>A2_2_1_2i</t>
  </si>
  <si>
    <t>A2_2_1_2j</t>
  </si>
  <si>
    <t>A2_2_1_2k</t>
  </si>
  <si>
    <t>A2_2_1_2l</t>
  </si>
  <si>
    <t>A2_2_1_2m</t>
  </si>
  <si>
    <t>A2_2_1_2n</t>
  </si>
  <si>
    <t xml:space="preserve">2.2.1.3 Elektrik enerjisi və Qazın istehsalı </t>
  </si>
  <si>
    <t>A2_2_1_3</t>
  </si>
  <si>
    <t>2.2.1.4 Sənayenin digər sahələri</t>
  </si>
  <si>
    <t>A2_2_1_4</t>
  </si>
  <si>
    <t>2.2.2. Kənd təsərrüfatı, cəmi</t>
  </si>
  <si>
    <t>A2_2_2</t>
  </si>
  <si>
    <t>A2_2_2a</t>
  </si>
  <si>
    <t>A2_2_2b</t>
  </si>
  <si>
    <t>A2_2_2c</t>
  </si>
  <si>
    <t>A2_2_2d</t>
  </si>
  <si>
    <t>2.2.3. Tikinti sahəsi, cəmi</t>
  </si>
  <si>
    <t>A2_2_3</t>
  </si>
  <si>
    <t>A2_2_3a</t>
  </si>
  <si>
    <t>A2_2_3b</t>
  </si>
  <si>
    <t>A2_2_3c</t>
  </si>
  <si>
    <t>A2_2_3d</t>
  </si>
  <si>
    <t>2.2.4. Nəqliyyat, cəmi</t>
  </si>
  <si>
    <t>A2_2_4</t>
  </si>
  <si>
    <t>A2_2_4a</t>
  </si>
  <si>
    <t>A2_2_4b</t>
  </si>
  <si>
    <t>A2_2_4c</t>
  </si>
  <si>
    <t>A2_2_4d</t>
  </si>
  <si>
    <t>A2_2_4e</t>
  </si>
  <si>
    <t>2.2.5. İnformasiya və Rabitə</t>
  </si>
  <si>
    <t>A2_2_5</t>
  </si>
  <si>
    <t>2.2.6. Ticarət müəssisələrinə kredit, cəmi</t>
  </si>
  <si>
    <t>A2_2_6</t>
  </si>
  <si>
    <t>A2_2_6a</t>
  </si>
  <si>
    <t>A2_2_6b</t>
  </si>
  <si>
    <t>A2_2_6c</t>
  </si>
  <si>
    <t>A2_2_6d</t>
  </si>
  <si>
    <t>A2_2_6e</t>
  </si>
  <si>
    <t xml:space="preserve">2.2.7. Digər qeyri-istehsal və xidmət sahələri </t>
  </si>
  <si>
    <t>A2_2_7</t>
  </si>
  <si>
    <r>
      <t>2.3. Hüquqi şəxs yaratmadan sahibkarlıqla məşğul olan fiziki şəxslərə verilmiş kreditlər, c</t>
    </r>
    <r>
      <rPr>
        <b/>
        <i/>
        <sz val="10"/>
        <color indexed="8"/>
        <rFont val="Times New Roman"/>
        <family val="1"/>
      </rPr>
      <t>əmi</t>
    </r>
  </si>
  <si>
    <t>A2_3</t>
  </si>
  <si>
    <t xml:space="preserve">2.3.1 Sənaye, cəmi </t>
  </si>
  <si>
    <t>A2_3_1</t>
  </si>
  <si>
    <t>2.3.1.1 Mədən çıxarma sənayesi</t>
  </si>
  <si>
    <t>A2_3_1_1</t>
  </si>
  <si>
    <t>A2_3_1_1a</t>
  </si>
  <si>
    <t>A2_3_1_1b</t>
  </si>
  <si>
    <t>A2_3_1_1c</t>
  </si>
  <si>
    <t>2.3.1.2 Emal sənayesi</t>
  </si>
  <si>
    <t>A2_3_1_2</t>
  </si>
  <si>
    <t>A2_3_1_2a</t>
  </si>
  <si>
    <t>A2_3_1_2b</t>
  </si>
  <si>
    <t>A2_3_1_2c</t>
  </si>
  <si>
    <t>A2_3_1_2d</t>
  </si>
  <si>
    <t>A2_3_1_2e</t>
  </si>
  <si>
    <t>A2_3_1_2f</t>
  </si>
  <si>
    <t>A2_3_1_2g</t>
  </si>
  <si>
    <t>A2_3_1_2h</t>
  </si>
  <si>
    <t>A2_3_1_2i</t>
  </si>
  <si>
    <t>A2_3_1_2j</t>
  </si>
  <si>
    <t>A2_3_1_2k</t>
  </si>
  <si>
    <t>A2_3_1_2l</t>
  </si>
  <si>
    <t>A2_3_1_2m</t>
  </si>
  <si>
    <t>A2_3_1_2n</t>
  </si>
  <si>
    <t xml:space="preserve">2.3.1.3 Elektrik enerjisi və Qazın istehsalı </t>
  </si>
  <si>
    <t>A2_3_1_3</t>
  </si>
  <si>
    <t>2.3.1.4 Sənayenin digər sahələri</t>
  </si>
  <si>
    <t>A2_3_1_4</t>
  </si>
  <si>
    <t>2.3.2. Kənd təsərrüfatı, cəmi</t>
  </si>
  <si>
    <t>A2_3_2</t>
  </si>
  <si>
    <t>A2_3_2a</t>
  </si>
  <si>
    <t>A2_3_2b</t>
  </si>
  <si>
    <t>A2_3_2c</t>
  </si>
  <si>
    <t>A2_3_2d</t>
  </si>
  <si>
    <t>2.3.3 Tikinti sahəsi, cəmi</t>
  </si>
  <si>
    <t>A2_3_3</t>
  </si>
  <si>
    <t>A2_3_3a</t>
  </si>
  <si>
    <t>A2_3_3b</t>
  </si>
  <si>
    <t>A2_3_3c</t>
  </si>
  <si>
    <t>A2_3_3d</t>
  </si>
  <si>
    <t>2.3.4 Nəqliyyat, cəmi</t>
  </si>
  <si>
    <t>A2_3_4</t>
  </si>
  <si>
    <t>A2_3_4a</t>
  </si>
  <si>
    <t>A2_3_4b</t>
  </si>
  <si>
    <t>A2_3_4c</t>
  </si>
  <si>
    <t>A2_3_4d</t>
  </si>
  <si>
    <t>A2_3_4e</t>
  </si>
  <si>
    <t>2.3.5. İnformasiya və Rabitə</t>
  </si>
  <si>
    <t>A2_3_5</t>
  </si>
  <si>
    <t>2.3.6. Ticarət müəssisələrinə kredit, cəmi</t>
  </si>
  <si>
    <t>A2_3_6</t>
  </si>
  <si>
    <t>A2_3_6a</t>
  </si>
  <si>
    <t>A2_3_6b</t>
  </si>
  <si>
    <t>A2_3_6c</t>
  </si>
  <si>
    <t>A2_3_6d</t>
  </si>
  <si>
    <t>A2_3_6e</t>
  </si>
  <si>
    <t xml:space="preserve">2.3.7. Digər qeyri-istehsal və xidmət sahələri </t>
  </si>
  <si>
    <t>A2_3_7</t>
  </si>
  <si>
    <t>2.4  İctimai Təşkilatlara</t>
  </si>
  <si>
    <t>A2_4</t>
  </si>
  <si>
    <r>
      <t>2.5  Şəxsi, ailəvi və sair məqsədlər üçün fiziki şəxslərə kreditlər, c</t>
    </r>
    <r>
      <rPr>
        <i/>
        <sz val="10"/>
        <color indexed="8"/>
        <rFont val="Times New Roman"/>
        <family val="1"/>
      </rPr>
      <t>əmi</t>
    </r>
  </si>
  <si>
    <t>A2_5</t>
  </si>
  <si>
    <t>a) Daşınmaz əmlakın əldə edilməsi və tikintisinə</t>
  </si>
  <si>
    <t>A2_5a</t>
  </si>
  <si>
    <r>
      <t>a1) daşınmaz əmlakla təmin olunmuş</t>
    </r>
    <r>
      <rPr>
        <i/>
        <sz val="10"/>
        <color indexed="8"/>
        <rFont val="Times New Roman"/>
        <family val="1"/>
      </rPr>
      <t xml:space="preserve"> </t>
    </r>
  </si>
  <si>
    <t>A2_5a1</t>
  </si>
  <si>
    <t>a2) daşınmaz əmlakla təmin olunmamış</t>
  </si>
  <si>
    <t>A2_5a2</t>
  </si>
  <si>
    <t>b) Yaşayış sahəsinin təmirinə</t>
  </si>
  <si>
    <t>A2_5b</t>
  </si>
  <si>
    <r>
      <t>b1) daşınmaz əmlakla təmin olunmuş</t>
    </r>
    <r>
      <rPr>
        <i/>
        <sz val="10"/>
        <color indexed="8"/>
        <rFont val="Times New Roman"/>
        <family val="1"/>
      </rPr>
      <t xml:space="preserve"> </t>
    </r>
  </si>
  <si>
    <t>A2_5b1</t>
  </si>
  <si>
    <t>b2) daşınmaz əmlakla təmin olunmamış</t>
  </si>
  <si>
    <t>A2_5b2</t>
  </si>
  <si>
    <t>c) Avtomobil alınmasına</t>
  </si>
  <si>
    <t>A2_5c</t>
  </si>
  <si>
    <r>
      <t>c1) daşınmaz əmlakla təmin olunmuş</t>
    </r>
    <r>
      <rPr>
        <i/>
        <sz val="10"/>
        <color indexed="8"/>
        <rFont val="Times New Roman"/>
        <family val="1"/>
      </rPr>
      <t xml:space="preserve"> </t>
    </r>
  </si>
  <si>
    <t>A2_5c1</t>
  </si>
  <si>
    <t>c2) daşınmaz əmlakla təmin olunmamış</t>
  </si>
  <si>
    <t>A2_5c2</t>
  </si>
  <si>
    <t>d) Məişət avadanlıqlarının alınmasına</t>
  </si>
  <si>
    <t>A2_5d</t>
  </si>
  <si>
    <t>e) Kredit kartları (istifadə olunmuş kredit xətləri də daxil olmaqla)</t>
  </si>
  <si>
    <t>A2_5e</t>
  </si>
  <si>
    <t>f) Digər</t>
  </si>
  <si>
    <t>A2_5f</t>
  </si>
  <si>
    <r>
      <t>f1) daşınmaz əmlakla təmin olunmuş</t>
    </r>
    <r>
      <rPr>
        <i/>
        <sz val="10"/>
        <color indexed="8"/>
        <rFont val="Times New Roman"/>
        <family val="1"/>
      </rPr>
      <t xml:space="preserve"> </t>
    </r>
  </si>
  <si>
    <t>A2_5f1</t>
  </si>
  <si>
    <t>f2) daşınmaz əmlakla təmin olunmamış</t>
  </si>
  <si>
    <t>A2_5f2</t>
  </si>
  <si>
    <t>2.6 Digər Kreditlər</t>
  </si>
  <si>
    <t>A2_6</t>
  </si>
  <si>
    <t>3. Əks Repo əməliyyatları üzrə</t>
  </si>
  <si>
    <t>A3</t>
  </si>
  <si>
    <r>
      <t xml:space="preserve">4. Qiymətli kağızlar, </t>
    </r>
    <r>
      <rPr>
        <b/>
        <i/>
        <sz val="10"/>
        <color indexed="8"/>
        <rFont val="Times New Roman"/>
        <family val="1"/>
      </rPr>
      <t>cəmi</t>
    </r>
  </si>
  <si>
    <t>A4</t>
  </si>
  <si>
    <t>4.1 Ödəniş müddətinədək saxlanılan</t>
  </si>
  <si>
    <t>A4_1</t>
  </si>
  <si>
    <t>4.2 Ticarət (dilinq) üçün alınmış qiymətli kağızlar</t>
  </si>
  <si>
    <t>A4_2</t>
  </si>
  <si>
    <r>
      <t xml:space="preserve">5. İcmallaşmamış təsərrüfat cəmiyyətlərə investisiylar, </t>
    </r>
    <r>
      <rPr>
        <b/>
        <i/>
        <sz val="10"/>
        <color indexed="8"/>
        <rFont val="Times New Roman"/>
        <family val="1"/>
      </rPr>
      <t>cəmi</t>
    </r>
  </si>
  <si>
    <t>A5</t>
  </si>
  <si>
    <t>5.1 İcmallaşmamış törəmə təsərrüfat cəmiyyətlərdə iştirak (50%+1 səs hüququ verən səhm və ya başqa formada törəməsidirsə)</t>
  </si>
  <si>
    <t>A5_1</t>
  </si>
  <si>
    <t>a) banklara</t>
  </si>
  <si>
    <t>A5_1a</t>
  </si>
  <si>
    <t>b) digər maliyyə təsərrüfat cəmiyyətlərə</t>
  </si>
  <si>
    <t>A5_1b</t>
  </si>
  <si>
    <t>c) digər təsərrüfat cəmiyyətlərə</t>
  </si>
  <si>
    <t>A5_1c</t>
  </si>
  <si>
    <t>5.2 Digər təsərrüfat cəmiyyətlərində iştirak (50%-dən az), cəmi</t>
  </si>
  <si>
    <t>A5_2</t>
  </si>
  <si>
    <t>A5_2a</t>
  </si>
  <si>
    <t>A5_2b</t>
  </si>
  <si>
    <t>A5_2c</t>
  </si>
  <si>
    <t xml:space="preserve">6. Bank işində istifadə olunmayan daşınmaz əsas vəsaitlər üzrə, cəmi </t>
  </si>
  <si>
    <t>A6</t>
  </si>
  <si>
    <t>a) bank tərəfindən vaxtı keçmiş ödəmələrə görə götürülən daşınmaz əsas vəsaitlər</t>
  </si>
  <si>
    <t>A6a</t>
  </si>
  <si>
    <t>b) bankın və onun struktur bölmələrinin əsas vəsaitləri daxil olmaqla, sair daşınmaz əsas vəsaitlər</t>
  </si>
  <si>
    <t>A6b</t>
  </si>
  <si>
    <t>7. Digər aktivlər</t>
  </si>
  <si>
    <t>A7</t>
  </si>
  <si>
    <r>
      <t xml:space="preserve">7.1 Hesablanmış alınası faizlər, </t>
    </r>
    <r>
      <rPr>
        <b/>
        <sz val="10"/>
        <color indexed="8"/>
        <rFont val="Times New Roman"/>
        <family val="1"/>
      </rPr>
      <t>cəmi</t>
    </r>
  </si>
  <si>
    <t>A7_1</t>
  </si>
  <si>
    <t>7.1.1  Müştərilərə kreditlər üzrə hesablanmış alınası faizlər</t>
  </si>
  <si>
    <t>A7_1_1</t>
  </si>
  <si>
    <t>7.1.1.1  Şəxsi, ailəvi və sair məqsədlər üçün fiziki şəxslərə kreditlər</t>
  </si>
  <si>
    <t>A7_1_1_1</t>
  </si>
  <si>
    <t>A7_1_1_1a</t>
  </si>
  <si>
    <t xml:space="preserve">a1) daşınmaz əmlakla təmin olunmuş </t>
  </si>
  <si>
    <t>A7_1_1_1a1</t>
  </si>
  <si>
    <t>A7_1_1_1a2</t>
  </si>
  <si>
    <t>A7_1_1_1b</t>
  </si>
  <si>
    <t xml:space="preserve">b1) daşınmaz əmlakla təmin olunmuş </t>
  </si>
  <si>
    <t>A7_1_1_1b1</t>
  </si>
  <si>
    <t>A7_1_1_1b2</t>
  </si>
  <si>
    <t>A7_1_1_1c</t>
  </si>
  <si>
    <t xml:space="preserve">c1) daşınmaz əmlakla təmin olunmuş </t>
  </si>
  <si>
    <t>A7_1_1_1c1</t>
  </si>
  <si>
    <t>A7_1_1_1c2</t>
  </si>
  <si>
    <t>A7_1_1_1d</t>
  </si>
  <si>
    <t>A7_1_1_1e</t>
  </si>
  <si>
    <t>A7_1_1_1f</t>
  </si>
  <si>
    <t xml:space="preserve">f1) daşınmaz əmlakla təmin olunmuş </t>
  </si>
  <si>
    <t>A7_1_1_1f1</t>
  </si>
  <si>
    <t>A7_1_1_1f2</t>
  </si>
  <si>
    <t>7.1.1.2  Müştərilərə verilən digər kreditlər</t>
  </si>
  <si>
    <t>A7_1_1_2</t>
  </si>
  <si>
    <t xml:space="preserve">     7.1.2 Banklara depozitlər və kreditlər üzrə hesablanmış alınası faizlər</t>
  </si>
  <si>
    <t>A7_1_2</t>
  </si>
  <si>
    <t xml:space="preserve">          7.1.2.1. Banklara depozitlər üzrə hesablanmış alınası faizlər</t>
  </si>
  <si>
    <t>A7_1_2_1</t>
  </si>
  <si>
    <t xml:space="preserve">               a) rezident banklar</t>
  </si>
  <si>
    <t>A7_1_2_1a</t>
  </si>
  <si>
    <t xml:space="preserve">               b) qeyri-rezident banklar</t>
  </si>
  <si>
    <t>A7_1_2_1b</t>
  </si>
  <si>
    <t xml:space="preserve">          7.1.2.2. Banklara kreditlər üzrə hesablanmış alınası faizlər</t>
  </si>
  <si>
    <t>A7_1_2_2</t>
  </si>
  <si>
    <t>A7_1_2_2a</t>
  </si>
  <si>
    <t>A7_1_2_2b</t>
  </si>
  <si>
    <t xml:space="preserve">      7.1.3 Digər maliyyə institutlarına depozitlər və kreditlər üzrə hesablanmış alınası faizlər</t>
  </si>
  <si>
    <t>A7_1_3</t>
  </si>
  <si>
    <t xml:space="preserve">           7.1.3.1. digər maliyyə institutlarına depozitlər üzrə hesablanmış alınası faizlər</t>
  </si>
  <si>
    <t>A7_1_3_1</t>
  </si>
  <si>
    <t xml:space="preserve">               a) rezident digər maliyyə institutlarına</t>
  </si>
  <si>
    <t>A7_1_3_1a</t>
  </si>
  <si>
    <t xml:space="preserve">               b) qeyri-rezident digər maliyyə institutlarına</t>
  </si>
  <si>
    <t>A7_1_3_1b</t>
  </si>
  <si>
    <t xml:space="preserve">            7.1.3.2. digər maliyyə institutlarına kreditlər üzrə hesablanmış alınası faizlər</t>
  </si>
  <si>
    <t>A7_1_3_2</t>
  </si>
  <si>
    <t>A7_1_3_2a</t>
  </si>
  <si>
    <t>A7_1_3_2b</t>
  </si>
  <si>
    <t xml:space="preserve">      7.1.4.  Qiymətli kağızları üzrə hesablanmış kupon və faiz ödənişləri</t>
  </si>
  <si>
    <t>A7_1_4</t>
  </si>
  <si>
    <t xml:space="preserve">      7.1.5. İnvestisiyalar üzrə hesablanmış faizlər (dividendlər)</t>
  </si>
  <si>
    <t>A7_1_5</t>
  </si>
  <si>
    <t xml:space="preserve">      7.1.6. Digər aktivlər üzrə hesablanmış alınası faizlər</t>
  </si>
  <si>
    <t>A7_1_6</t>
  </si>
  <si>
    <t>7.2 Digər, cəmi</t>
  </si>
  <si>
    <t>A7_2</t>
  </si>
  <si>
    <t>8. YEKUN (sətirlər A1+A2+A3+A4+A5+A6+A7)</t>
  </si>
  <si>
    <t>A8</t>
  </si>
  <si>
    <t>9.  Balansdankənar öhdəliklərin təsnifatı, o cümlədən</t>
  </si>
  <si>
    <t>A9</t>
  </si>
  <si>
    <t>9.1 təminatlar</t>
  </si>
  <si>
    <t>A9_1</t>
  </si>
  <si>
    <t xml:space="preserve">   a) I qrup təminatlar</t>
  </si>
  <si>
    <t>A9_1a</t>
  </si>
  <si>
    <t xml:space="preserve">      a1) fiziki şəxslər</t>
  </si>
  <si>
    <t>A9_1a1</t>
  </si>
  <si>
    <t xml:space="preserve">      a2) hüquqi şəxslər və hüquqi şəxs yaratmadan sahibkarlar (maliyyə institutları istisna olmaqla)</t>
  </si>
  <si>
    <t>A9_1a2</t>
  </si>
  <si>
    <t xml:space="preserve">      a3) banklar</t>
  </si>
  <si>
    <t>A9_1a3</t>
  </si>
  <si>
    <t xml:space="preserve">      a4) digər maliyyə institutları</t>
  </si>
  <si>
    <t>A9_1a4</t>
  </si>
  <si>
    <t xml:space="preserve">   b) II qrup təminatlar</t>
  </si>
  <si>
    <t>A9_1b</t>
  </si>
  <si>
    <t xml:space="preserve">      b1) fiziki şəxslər</t>
  </si>
  <si>
    <t>A9_1b1</t>
  </si>
  <si>
    <t xml:space="preserve">      b2) hüquqi şəxslər və hüquqi şəxs yaratmadan sahibkarlar (maliyyə institutları istisna olmaqla)</t>
  </si>
  <si>
    <t>A9_1b2</t>
  </si>
  <si>
    <t xml:space="preserve">      b3) banklar</t>
  </si>
  <si>
    <t>A9_1b3</t>
  </si>
  <si>
    <t xml:space="preserve">      b4) digər maliyyə institutları</t>
  </si>
  <si>
    <t>A9_1b4</t>
  </si>
  <si>
    <t>9.2 akkreditivlər</t>
  </si>
  <si>
    <t>A9_2</t>
  </si>
  <si>
    <t xml:space="preserve">    a) I qrup akkreditivlər</t>
  </si>
  <si>
    <t>A9_2a</t>
  </si>
  <si>
    <t xml:space="preserve">    b) II qrup akkreditivlər</t>
  </si>
  <si>
    <t>A9_2b</t>
  </si>
  <si>
    <t>9.3 kredit xətləri və digər öhdəlikləri</t>
  </si>
  <si>
    <t>A9_3</t>
  </si>
  <si>
    <t>a) I qrup kredit xətləri və digər öhdəlikləri</t>
  </si>
  <si>
    <t>A9_3a</t>
  </si>
  <si>
    <t xml:space="preserve">   a1) fiziki şəxslər</t>
  </si>
  <si>
    <t>A9_3a1</t>
  </si>
  <si>
    <t xml:space="preserve">   a2) hüquqi şəxslər və hüquqi şəxs yaratmadan sahibkarlar (maliyyə institutları istisna olmaqla)</t>
  </si>
  <si>
    <t>A9_3a2</t>
  </si>
  <si>
    <t xml:space="preserve">   a3) banklar</t>
  </si>
  <si>
    <t>A9_3a3</t>
  </si>
  <si>
    <t xml:space="preserve">   a4) digər maliyyə institutları</t>
  </si>
  <si>
    <t>A9_3a4</t>
  </si>
  <si>
    <t>b) II qrup kredit xətləri və digər öhdəlikləri</t>
  </si>
  <si>
    <t>A9_3b</t>
  </si>
  <si>
    <t xml:space="preserve">   b1) fiziki şəxslər</t>
  </si>
  <si>
    <t>A9_3b1</t>
  </si>
  <si>
    <t xml:space="preserve">   b2) hüquqi şəxslər və hüquqi şəxs yaratmadan sahibkarlar (maliyyə institutları istisna olmaqla)</t>
  </si>
  <si>
    <t>A9_3b2</t>
  </si>
  <si>
    <t xml:space="preserve">   b3) banklar</t>
  </si>
  <si>
    <t>A9_3b3</t>
  </si>
  <si>
    <t xml:space="preserve">   b4) digər maliyyə institutları</t>
  </si>
  <si>
    <t>A9_3b4</t>
  </si>
  <si>
    <t>9.4 xarici valyuta əməliyyatlarında qarşı tərəf riski</t>
  </si>
  <si>
    <t>A9_4</t>
  </si>
  <si>
    <t xml:space="preserve">    a) I qrup xarici valyuta əməliyyatlarında qarşı tərəf riski</t>
  </si>
  <si>
    <t>A9_4a</t>
  </si>
  <si>
    <t xml:space="preserve">    b) II qrup xarici valyuta əməliyyatlarında qarşı tərəf riski</t>
  </si>
  <si>
    <t>A9_4b</t>
  </si>
  <si>
    <t>9.5 digər balansdankənar öhdəliklər</t>
  </si>
  <si>
    <t>A9_5</t>
  </si>
  <si>
    <t xml:space="preserve">   a) I qrup digər balansdankənar öhdəliklər</t>
  </si>
  <si>
    <t>A9_5a</t>
  </si>
  <si>
    <t>A9_5a1</t>
  </si>
  <si>
    <t>A9_5a2</t>
  </si>
  <si>
    <t>A9_5a3</t>
  </si>
  <si>
    <t>A9_5a4</t>
  </si>
  <si>
    <t xml:space="preserve">   b) II qrup digər balansdankənar öhdəliklər</t>
  </si>
  <si>
    <t>A9_5b</t>
  </si>
  <si>
    <t>A9_5b1</t>
  </si>
  <si>
    <t>A9_5b2</t>
  </si>
  <si>
    <t>A9_5b3</t>
  </si>
  <si>
    <t>A9_5b4</t>
  </si>
  <si>
    <t>CƏDVƏL A 10
B. AKTİVLƏRİN RİSK DƏRƏCƏLƏRİ ÜZRƏ TƏSNİFATI</t>
  </si>
  <si>
    <t xml:space="preserve"> (xarici valyuta ilə ifadə olunmuş aktivlər)</t>
  </si>
  <si>
    <t>İikinci qrup təminatlar</t>
  </si>
  <si>
    <t>Kəmiyyət meyarı üzrə ehtiyatlar</t>
  </si>
  <si>
    <t>Keyfiyyət meyarı üzrə ehtiyatlar</t>
  </si>
  <si>
    <r>
      <t xml:space="preserve">1. Banklararası depozitlər və kreditlər daxil olmaqla, banklararası tələblər, </t>
    </r>
    <r>
      <rPr>
        <b/>
        <i/>
        <sz val="10"/>
        <color indexed="8"/>
        <rFont val="Times New Roman"/>
        <family val="1"/>
      </rPr>
      <t>cəmi</t>
    </r>
  </si>
  <si>
    <t>B1</t>
  </si>
  <si>
    <t>B1_1</t>
  </si>
  <si>
    <t>B1_1a</t>
  </si>
  <si>
    <t>B1_1b</t>
  </si>
  <si>
    <t>B1_2</t>
  </si>
  <si>
    <t>B1_2a</t>
  </si>
  <si>
    <t>B1_2b</t>
  </si>
  <si>
    <t>B1_3</t>
  </si>
  <si>
    <t>B1_3_1</t>
  </si>
  <si>
    <t>B1_3_1a</t>
  </si>
  <si>
    <t>B1_3_1b</t>
  </si>
  <si>
    <t>B1_3_2</t>
  </si>
  <si>
    <t>B1_3_2a</t>
  </si>
  <si>
    <t>B1_3_2b</t>
  </si>
  <si>
    <t>B1_4</t>
  </si>
  <si>
    <t>B1_4a</t>
  </si>
  <si>
    <t>B1_4b</t>
  </si>
  <si>
    <t xml:space="preserve">1.5 Digər qeyri-bank, maliyyə institutlarına kreditlər </t>
  </si>
  <si>
    <t>B1_5</t>
  </si>
  <si>
    <t>a) Rezident maliyyə institutlarına</t>
  </si>
  <si>
    <t>B1_5a</t>
  </si>
  <si>
    <t>b) Qeyri-rezident maliyyə institutlarına</t>
  </si>
  <si>
    <t>B1_5b</t>
  </si>
  <si>
    <t>B2</t>
  </si>
  <si>
    <t>B2_1</t>
  </si>
  <si>
    <t>B2_1_1</t>
  </si>
  <si>
    <t>B2_1_1_1</t>
  </si>
  <si>
    <t>B2_1_1_1a</t>
  </si>
  <si>
    <t>B2_1_1_1b</t>
  </si>
  <si>
    <t>B2_1_1_1c</t>
  </si>
  <si>
    <t>B2_1_1_2</t>
  </si>
  <si>
    <t>B2_1_1_2a</t>
  </si>
  <si>
    <t>B2_1_1_2b</t>
  </si>
  <si>
    <t>B2_1_1_2c</t>
  </si>
  <si>
    <t>B2_1_1_2d</t>
  </si>
  <si>
    <t>B2_1_1_2e</t>
  </si>
  <si>
    <t>B2_1_1_2f</t>
  </si>
  <si>
    <t>B2_1_1_2g</t>
  </si>
  <si>
    <t>B2_1_1_2h</t>
  </si>
  <si>
    <t>B2_1_1_2i</t>
  </si>
  <si>
    <t>B2_1_1_2j</t>
  </si>
  <si>
    <t>B2_1_1_2k</t>
  </si>
  <si>
    <t>B2_1_1_2l</t>
  </si>
  <si>
    <t>B2_1_1_2m</t>
  </si>
  <si>
    <t>B2_1_1_2n</t>
  </si>
  <si>
    <t>B2_1_1_3</t>
  </si>
  <si>
    <t>B2_1_1_4</t>
  </si>
  <si>
    <t>B2_1_2</t>
  </si>
  <si>
    <t>B2_1_2a</t>
  </si>
  <si>
    <t>B2_1_2b</t>
  </si>
  <si>
    <t>B2_1_2c</t>
  </si>
  <si>
    <t>B2_1_2d</t>
  </si>
  <si>
    <t>B2_1_3</t>
  </si>
  <si>
    <t>B2_1_3a</t>
  </si>
  <si>
    <t>B2_1_3b</t>
  </si>
  <si>
    <t>B2_1_3c</t>
  </si>
  <si>
    <t>B2_1_3d</t>
  </si>
  <si>
    <t>B2_1_4</t>
  </si>
  <si>
    <t>B2_1_4a</t>
  </si>
  <si>
    <t>B2_1_4b</t>
  </si>
  <si>
    <t>B2_1_4c</t>
  </si>
  <si>
    <t>B2_1_4d</t>
  </si>
  <si>
    <t>B2_1_4e</t>
  </si>
  <si>
    <t>B2_1_5</t>
  </si>
  <si>
    <t>B2_1_6</t>
  </si>
  <si>
    <t>B2_1_6a</t>
  </si>
  <si>
    <t>B2_1_6b</t>
  </si>
  <si>
    <t>B2_1_6c</t>
  </si>
  <si>
    <t>B2_1_6d</t>
  </si>
  <si>
    <t>B2_1_6e</t>
  </si>
  <si>
    <t>B2_1_7</t>
  </si>
  <si>
    <t>B2_1_8</t>
  </si>
  <si>
    <t>B2_2</t>
  </si>
  <si>
    <t>B2_2_1</t>
  </si>
  <si>
    <t>B2_2_1_1</t>
  </si>
  <si>
    <t>B2_2_1_1a</t>
  </si>
  <si>
    <t>B2_2_1_1b</t>
  </si>
  <si>
    <t>B2_2_1_1c</t>
  </si>
  <si>
    <t>B2_2_1_2</t>
  </si>
  <si>
    <t>B2_2_1_2a</t>
  </si>
  <si>
    <t>B2_2_1_2b</t>
  </si>
  <si>
    <t>B2_2_1_2c</t>
  </si>
  <si>
    <t>B2_2_1_2d</t>
  </si>
  <si>
    <t>B2_2_1_2e</t>
  </si>
  <si>
    <t>B2_2_1_2f</t>
  </si>
  <si>
    <t>B2_2_1_2g</t>
  </si>
  <si>
    <t>B2_2_1_2h</t>
  </si>
  <si>
    <t>B2_2_1_2i</t>
  </si>
  <si>
    <t>B2_2_1_2j</t>
  </si>
  <si>
    <t>B2_2_1_2k</t>
  </si>
  <si>
    <t>B2_2_1_2l</t>
  </si>
  <si>
    <t>B2_2_1_2m</t>
  </si>
  <si>
    <t>B2_2_1_2n</t>
  </si>
  <si>
    <t>B2_2_1_3</t>
  </si>
  <si>
    <t>B2_2_1_4</t>
  </si>
  <si>
    <t>B2_2_2</t>
  </si>
  <si>
    <t>B2_2_2a</t>
  </si>
  <si>
    <t>B2_2_2b</t>
  </si>
  <si>
    <t>B2_2_2c</t>
  </si>
  <si>
    <t>B2_2_2d</t>
  </si>
  <si>
    <t>B2_2_3</t>
  </si>
  <si>
    <t>B2_2_3a</t>
  </si>
  <si>
    <t>B2_2_3b</t>
  </si>
  <si>
    <t>B2_2_3c</t>
  </si>
  <si>
    <t>B2_2_3d</t>
  </si>
  <si>
    <t>B2_2_4</t>
  </si>
  <si>
    <t>B2_2_4a</t>
  </si>
  <si>
    <t>B2_2_4b</t>
  </si>
  <si>
    <t>B2_2_4c</t>
  </si>
  <si>
    <t>B2_2_4d</t>
  </si>
  <si>
    <t>B2_2_4e</t>
  </si>
  <si>
    <t>B2_2_5</t>
  </si>
  <si>
    <t>B2_2_6</t>
  </si>
  <si>
    <t>B2_2_6a</t>
  </si>
  <si>
    <t>B2_2_6b</t>
  </si>
  <si>
    <t>B2_2_6c</t>
  </si>
  <si>
    <t>B2_2_6d</t>
  </si>
  <si>
    <t>B2_2_6e</t>
  </si>
  <si>
    <t>B2_2_7</t>
  </si>
  <si>
    <t>B2_3</t>
  </si>
  <si>
    <t>B2_3_1</t>
  </si>
  <si>
    <t>B2_3_1_1</t>
  </si>
  <si>
    <t>B2_3_1_1a</t>
  </si>
  <si>
    <t>B2_3_1_1b</t>
  </si>
  <si>
    <t>B2_3_1_1c</t>
  </si>
  <si>
    <t>B2_3_1_2</t>
  </si>
  <si>
    <t>B2_3_1_2a</t>
  </si>
  <si>
    <t>B2_3_1_2b</t>
  </si>
  <si>
    <t>B2_3_1_2c</t>
  </si>
  <si>
    <t>B2_3_1_2d</t>
  </si>
  <si>
    <t>B2_3_1_2e</t>
  </si>
  <si>
    <t>B2_3_1_2f</t>
  </si>
  <si>
    <t>B2_3_1_2g</t>
  </si>
  <si>
    <t>B2_3_1_2h</t>
  </si>
  <si>
    <t>B2_3_1_2i</t>
  </si>
  <si>
    <t>B2_3_1_2j</t>
  </si>
  <si>
    <t>B2_3_1_2k</t>
  </si>
  <si>
    <t>B2_3_1_2l</t>
  </si>
  <si>
    <t>B2_3_1_2m</t>
  </si>
  <si>
    <t>B2_3_1_2n</t>
  </si>
  <si>
    <t>B2_3_1_3</t>
  </si>
  <si>
    <t>B2_3_1_4</t>
  </si>
  <si>
    <t>B2_3_2</t>
  </si>
  <si>
    <t>B2_3_2a</t>
  </si>
  <si>
    <t>B2_3_2b</t>
  </si>
  <si>
    <t>B2_3_2c</t>
  </si>
  <si>
    <t>B2_3_2d</t>
  </si>
  <si>
    <t>B2_3_3</t>
  </si>
  <si>
    <t>B2_3_3a</t>
  </si>
  <si>
    <t>B2_3_3b</t>
  </si>
  <si>
    <t>B2_3_3c</t>
  </si>
  <si>
    <t>B2_3_3d</t>
  </si>
  <si>
    <t>B2_3_4</t>
  </si>
  <si>
    <t>B2_3_4a</t>
  </si>
  <si>
    <t>B2_3_4b</t>
  </si>
  <si>
    <t>B2_3_4c</t>
  </si>
  <si>
    <t>B2_3_4d</t>
  </si>
  <si>
    <t>B2_3_4e</t>
  </si>
  <si>
    <t>B2_3_5</t>
  </si>
  <si>
    <t>B2_3_6</t>
  </si>
  <si>
    <t>B2_3_6a</t>
  </si>
  <si>
    <t>B2_3_6b</t>
  </si>
  <si>
    <t>B2_3_6c</t>
  </si>
  <si>
    <t>B2_3_6d</t>
  </si>
  <si>
    <t>B2_3_6e</t>
  </si>
  <si>
    <t>B2_3_7</t>
  </si>
  <si>
    <t>B2_4</t>
  </si>
  <si>
    <t>B2_5</t>
  </si>
  <si>
    <t>B2_5a</t>
  </si>
  <si>
    <t>B2_5a1</t>
  </si>
  <si>
    <t>B2_5a2</t>
  </si>
  <si>
    <t>B2_5b</t>
  </si>
  <si>
    <t>B2_5b1</t>
  </si>
  <si>
    <t>B2_5b2</t>
  </si>
  <si>
    <t>B2_5c</t>
  </si>
  <si>
    <t>B2_5c1</t>
  </si>
  <si>
    <t>B2_5c2</t>
  </si>
  <si>
    <t>B2_5d</t>
  </si>
  <si>
    <t>B2_5e</t>
  </si>
  <si>
    <t>B2_5f</t>
  </si>
  <si>
    <t>B2_5f1</t>
  </si>
  <si>
    <t>B2_5f2</t>
  </si>
  <si>
    <t>B2_6</t>
  </si>
  <si>
    <t>B3</t>
  </si>
  <si>
    <t>B4</t>
  </si>
  <si>
    <t>B4_1</t>
  </si>
  <si>
    <t>B4_2</t>
  </si>
  <si>
    <t>5. İcmallaşmamış təsərrüfat cəmiyyətlərə investisiylar, cəmi</t>
  </si>
  <si>
    <t>B5</t>
  </si>
  <si>
    <t>B5_1</t>
  </si>
  <si>
    <t>B5_1a</t>
  </si>
  <si>
    <t>B5_1b</t>
  </si>
  <si>
    <t>B5_1c</t>
  </si>
  <si>
    <t>B5_2</t>
  </si>
  <si>
    <t>B5_2a</t>
  </si>
  <si>
    <t>B5_2b</t>
  </si>
  <si>
    <t>B5_2c</t>
  </si>
  <si>
    <t>B6</t>
  </si>
  <si>
    <t>B6a</t>
  </si>
  <si>
    <t>B6b</t>
  </si>
  <si>
    <t>B7</t>
  </si>
  <si>
    <t>B7_1</t>
  </si>
  <si>
    <t>B7_1_1</t>
  </si>
  <si>
    <t>B7_1_1_1</t>
  </si>
  <si>
    <t>B7_1_1_1a</t>
  </si>
  <si>
    <t>B7_1_1_1a1</t>
  </si>
  <si>
    <t>B7_1_1_1a2</t>
  </si>
  <si>
    <t>B7_1_1_1b</t>
  </si>
  <si>
    <t>B7_1_1_1b1</t>
  </si>
  <si>
    <t>B7_1_1_1b2</t>
  </si>
  <si>
    <t>B7_1_1_1c</t>
  </si>
  <si>
    <t>c1) daşınmaz əmlakla təmin olunmuş</t>
  </si>
  <si>
    <t>B7_1_1_1c1</t>
  </si>
  <si>
    <t>B7_1_1_1c2</t>
  </si>
  <si>
    <t>B7_1_1_1d</t>
  </si>
  <si>
    <t>B7_1_1_1e</t>
  </si>
  <si>
    <t>B7_1_1_1f</t>
  </si>
  <si>
    <t>f1) daşınmaz əmlakla təmin olunmuş</t>
  </si>
  <si>
    <t>B7_1_1_1f1</t>
  </si>
  <si>
    <t>B7_1_1_1f2</t>
  </si>
  <si>
    <t>B7_1_1_2</t>
  </si>
  <si>
    <t>B7_1_2</t>
  </si>
  <si>
    <t>B7_1_2_1</t>
  </si>
  <si>
    <t>B7_1_2_1a</t>
  </si>
  <si>
    <t>B7_1_2_1b</t>
  </si>
  <si>
    <t>B7_1_2_2</t>
  </si>
  <si>
    <t>B7_1_2_2a</t>
  </si>
  <si>
    <t>B7_1_2_2b</t>
  </si>
  <si>
    <t>B7_1_3</t>
  </si>
  <si>
    <t>B7_1_3_1</t>
  </si>
  <si>
    <t>B7_1_3_1a</t>
  </si>
  <si>
    <t>B7_1_3_1b</t>
  </si>
  <si>
    <t>B7_1_3_2</t>
  </si>
  <si>
    <t>B7_1_3_2a</t>
  </si>
  <si>
    <t>B7_1_3_2b</t>
  </si>
  <si>
    <t>B7_1_4</t>
  </si>
  <si>
    <t>B7_1_5</t>
  </si>
  <si>
    <t>B7_1_6</t>
  </si>
  <si>
    <t>B7_2</t>
  </si>
  <si>
    <t>8. YEKUN (sətirlər B1+B2+B3+B4+B5+B6+B7)</t>
  </si>
  <si>
    <t>B8</t>
  </si>
  <si>
    <t>B9</t>
  </si>
  <si>
    <t>B9_1</t>
  </si>
  <si>
    <t>B9_1a</t>
  </si>
  <si>
    <t>B9_1a1</t>
  </si>
  <si>
    <t>B9_1a2</t>
  </si>
  <si>
    <t>B9_1a3</t>
  </si>
  <si>
    <t>B9_1a4</t>
  </si>
  <si>
    <t>B9_1b</t>
  </si>
  <si>
    <t>B9_1b1</t>
  </si>
  <si>
    <t>B9_1b2</t>
  </si>
  <si>
    <t>B9_1b3</t>
  </si>
  <si>
    <t>B9_1b4</t>
  </si>
  <si>
    <t>B9_2</t>
  </si>
  <si>
    <t>B9_2a</t>
  </si>
  <si>
    <t>B9_2b</t>
  </si>
  <si>
    <t>B9_3</t>
  </si>
  <si>
    <t>B9_3a</t>
  </si>
  <si>
    <t>B9_3a1</t>
  </si>
  <si>
    <t>B9_3a2</t>
  </si>
  <si>
    <t>B9_3a3</t>
  </si>
  <si>
    <t>B9_3a4</t>
  </si>
  <si>
    <t>b) II qrup kredit öhdəliklər</t>
  </si>
  <si>
    <t>B9_3b</t>
  </si>
  <si>
    <t>B9_3b1</t>
  </si>
  <si>
    <t>B9_3b2</t>
  </si>
  <si>
    <t>B9_3b3</t>
  </si>
  <si>
    <t>B9_3b4</t>
  </si>
  <si>
    <t>B9_4</t>
  </si>
  <si>
    <t>B9_4a</t>
  </si>
  <si>
    <t>B9_4b</t>
  </si>
  <si>
    <t>B9_5</t>
  </si>
  <si>
    <t>B9_5a</t>
  </si>
  <si>
    <t>B9_5a1</t>
  </si>
  <si>
    <t>B9_5a2</t>
  </si>
  <si>
    <t>B9_5a3</t>
  </si>
  <si>
    <t>B9_5a4</t>
  </si>
  <si>
    <t>B9_5b</t>
  </si>
  <si>
    <t>B9_5b1</t>
  </si>
  <si>
    <t>B9_5b2</t>
  </si>
  <si>
    <t>B9_5b3</t>
  </si>
  <si>
    <t>B9_5b4</t>
  </si>
  <si>
    <t>Cədvəl A10</t>
  </si>
  <si>
    <t>C. Təminat üzrə verilmiş kreditlərin təsnifatı 
(maliyyə institutlarına verilmiş kreditlərdən başqa)</t>
  </si>
  <si>
    <t>(bütün kreditlər, xarici valyuta ilə ifadə olunmuş kreditlər də daxil olmaqla)</t>
  </si>
  <si>
    <t>1. Kreditlər</t>
  </si>
  <si>
    <t>C1</t>
  </si>
  <si>
    <r>
      <t xml:space="preserve">1.1 Təminatlı kreditlər, </t>
    </r>
    <r>
      <rPr>
        <b/>
        <i/>
        <sz val="10"/>
        <color indexed="8"/>
        <rFont val="Times New Roman"/>
        <family val="1"/>
      </rPr>
      <t>cəmi:</t>
    </r>
  </si>
  <si>
    <t>C1_1</t>
  </si>
  <si>
    <t>xxx</t>
  </si>
  <si>
    <t>a) Məqbul təminatlı</t>
  </si>
  <si>
    <t>C1_1a</t>
  </si>
  <si>
    <t>Depozit təminatlı</t>
  </si>
  <si>
    <t>C1_1a1</t>
  </si>
  <si>
    <t>Digər təminatlı</t>
  </si>
  <si>
    <t>C1_1a2</t>
  </si>
  <si>
    <t>b) Məqbul olmayan təminatlı</t>
  </si>
  <si>
    <t>C1_1b</t>
  </si>
  <si>
    <t>Daşınmaz əmlak təminatlı</t>
  </si>
  <si>
    <t>C1_1b1</t>
  </si>
  <si>
    <t>C1_1b2</t>
  </si>
  <si>
    <t>1.1.1 Təminatlı istehlak kreditləri</t>
  </si>
  <si>
    <t>C1_1_1</t>
  </si>
  <si>
    <t>C1_1_1a</t>
  </si>
  <si>
    <t>C1_1_1a1</t>
  </si>
  <si>
    <t>C1_1_1a2</t>
  </si>
  <si>
    <t>C1_1_1b</t>
  </si>
  <si>
    <t>C1_1_1b1</t>
  </si>
  <si>
    <t>C1_1_1b2</t>
  </si>
  <si>
    <t>1.2 Təminatsız kreditlər</t>
  </si>
  <si>
    <t>C1_2</t>
  </si>
  <si>
    <t xml:space="preserve">       o cümlədən, təminatsız istehlak kreditləri</t>
  </si>
  <si>
    <t>C1_2.1</t>
  </si>
  <si>
    <t>2. Yuxardakı kreditlərin (C1) təminatlarının dəyəri</t>
  </si>
  <si>
    <t>C2</t>
  </si>
  <si>
    <t xml:space="preserve">a) Müştərinin müxtəlif depozit hesablarındakı vəsaitlər </t>
  </si>
  <si>
    <t>C2a</t>
  </si>
  <si>
    <t>b) Qiymətli kağızların dəyəri</t>
  </si>
  <si>
    <t>C2b</t>
  </si>
  <si>
    <t>c) Qarantiya</t>
  </si>
  <si>
    <t>C2c</t>
  </si>
  <si>
    <t>d) Daşınmaz əmlakın dəyəri</t>
  </si>
  <si>
    <t>C2d</t>
  </si>
  <si>
    <t>e) Daşınar əmlakın dəyəri</t>
  </si>
  <si>
    <t>C2e</t>
  </si>
  <si>
    <t xml:space="preserve">            f)  Digər təminat növlərinin dəyəri</t>
  </si>
  <si>
    <t>C2f</t>
  </si>
  <si>
    <t xml:space="preserve">Cədvəl A10 </t>
  </si>
  <si>
    <t>D. Təminat üzrə verilmiş kreditlərin təsnifatı
 (maliyyə institutlarına verilmiş kreditlərdən başqa)</t>
  </si>
  <si>
    <t>(xarici valyuta ilə ifadə olunmuş kreditlər)</t>
  </si>
  <si>
    <t>D1</t>
  </si>
  <si>
    <t>1.1 Təminatlı kreditlər, cəmi:</t>
  </si>
  <si>
    <t>D1_1</t>
  </si>
  <si>
    <t>D1_1a</t>
  </si>
  <si>
    <t>D1_1a1</t>
  </si>
  <si>
    <t>D1_1a2</t>
  </si>
  <si>
    <t>D1_1b</t>
  </si>
  <si>
    <t>D1_1b1</t>
  </si>
  <si>
    <t>D1_1b2</t>
  </si>
  <si>
    <t>D1_1_1</t>
  </si>
  <si>
    <t>D1_1_1a</t>
  </si>
  <si>
    <t>D1_1_1a1</t>
  </si>
  <si>
    <t>D1_1_1a2</t>
  </si>
  <si>
    <t>D1_1_1b</t>
  </si>
  <si>
    <t>D1_1_1b1</t>
  </si>
  <si>
    <t xml:space="preserve">          Digər təminatlı</t>
  </si>
  <si>
    <t>D1_1_1b2</t>
  </si>
  <si>
    <t>D1_2</t>
  </si>
  <si>
    <t>D1_2.1</t>
  </si>
  <si>
    <t>D2</t>
  </si>
  <si>
    <t xml:space="preserve">   a) Müştərinin müxtəlif depozit hesablarındakı vəsaitlər </t>
  </si>
  <si>
    <t>D2a</t>
  </si>
  <si>
    <t xml:space="preserve">   b) Qiymətli kağızların dəyəri</t>
  </si>
  <si>
    <t>D2b</t>
  </si>
  <si>
    <t xml:space="preserve">   c) Qarantiya</t>
  </si>
  <si>
    <t>D2c</t>
  </si>
  <si>
    <t xml:space="preserve">  d) Daşınmaz əmlakın dəyəri</t>
  </si>
  <si>
    <t>D2d</t>
  </si>
  <si>
    <t xml:space="preserve">  e) Daşınar əmlakın dəyəri</t>
  </si>
  <si>
    <t>D2e</t>
  </si>
  <si>
    <t xml:space="preserve">  f)  Digər təminat növlərinin dəyəri</t>
  </si>
  <si>
    <t>D2f</t>
  </si>
  <si>
    <t xml:space="preserve">E. O cümlədən, dövlət vəsaiti hesabına verilən kreditlərin təsnifatı 
</t>
  </si>
  <si>
    <t>1. İpoteka və Kredit Zəmanət Fondunun vəsaiti ilə verilmiş ipoteka kreditləri</t>
  </si>
  <si>
    <t>E1</t>
  </si>
  <si>
    <t>2. İpoteka və Kredit Zəmanət Fondu  (zəmanət verilmiş kreditlər), o cümlədən</t>
  </si>
  <si>
    <t>E2</t>
  </si>
  <si>
    <t xml:space="preserve">   2.1. Sənaye</t>
  </si>
  <si>
    <t>E2_1</t>
  </si>
  <si>
    <t xml:space="preserve">   2.2. Kənd Təsərrüfatı </t>
  </si>
  <si>
    <t>E2_2</t>
  </si>
  <si>
    <t xml:space="preserve">   2.3.Tikinti sahəsi </t>
  </si>
  <si>
    <t>E2_3</t>
  </si>
  <si>
    <t xml:space="preserve">   2.4..Nəqliyyat </t>
  </si>
  <si>
    <t>E2_4</t>
  </si>
  <si>
    <t xml:space="preserve">   2.5. İnformasiya və rabitə </t>
  </si>
  <si>
    <t>E2_5</t>
  </si>
  <si>
    <t xml:space="preserve">   2.6. Ticarət müəssisələrinə verilən kreditlər</t>
  </si>
  <si>
    <t>E2_6</t>
  </si>
  <si>
    <t xml:space="preserve">   2.7. Digər istehsal və xidmət müəssisələrinə verilən kreditlər</t>
  </si>
  <si>
    <t>E2_7</t>
  </si>
  <si>
    <t xml:space="preserve">   2.8. İpoteka kreditləri</t>
  </si>
  <si>
    <t>E2_8</t>
  </si>
  <si>
    <t>3. Azərbaycan Respublikası İqtisadiyyat Nazirliyi Sahibkarlığın İnkişafı Fondu, o cümlədən</t>
  </si>
  <si>
    <t>E3</t>
  </si>
  <si>
    <t xml:space="preserve">   3.1. Sənaye</t>
  </si>
  <si>
    <t>E3_1</t>
  </si>
  <si>
    <t xml:space="preserve">   3.2. Kənd Təsərrüfatı </t>
  </si>
  <si>
    <t>E3_2</t>
  </si>
  <si>
    <t xml:space="preserve">   3.3.Tikinti sahəsi </t>
  </si>
  <si>
    <t>E3_3</t>
  </si>
  <si>
    <t xml:space="preserve">   3.4..Nəqliyyat </t>
  </si>
  <si>
    <t>E3_4</t>
  </si>
  <si>
    <t xml:space="preserve">   3.5. İnformasiya və rabitə </t>
  </si>
  <si>
    <t>E3_5</t>
  </si>
  <si>
    <t xml:space="preserve">   3.6. Ticarət müəssisələrinə verilən kreditlər</t>
  </si>
  <si>
    <t>E3_6</t>
  </si>
  <si>
    <t xml:space="preserve">   3.7. Digər istehsal və xidmət müəssisələrinə verilən kreditlər</t>
  </si>
  <si>
    <t>E3_7</t>
  </si>
  <si>
    <t>4. Azərbaycan Respublikası Kənd Təsərrüfatı Nazirliyi yanında Aqrar Kredit və İnkişaf Agentliyi , o cümlədən</t>
  </si>
  <si>
    <t>E4</t>
  </si>
  <si>
    <t xml:space="preserve">   4.1 Kənd təsərrüfatı, ovçuluq və bu sahədə xidmətlərin göstərilməsi</t>
  </si>
  <si>
    <t>E4_1</t>
  </si>
  <si>
    <t xml:space="preserve">   4.2. Meşə təsərrüfatı və bu sahədə xidmətlərin göstərilməsi</t>
  </si>
  <si>
    <t>E4_2</t>
  </si>
  <si>
    <t xml:space="preserve">   4.3. Balıqçılıq, balıq təsərrüfatı və bununla əlaqədar xidmətlər</t>
  </si>
  <si>
    <t>E4_3</t>
  </si>
  <si>
    <t xml:space="preserve">   4.4. Digərləri</t>
  </si>
  <si>
    <t>E4_4</t>
  </si>
  <si>
    <t>5. İnformasiya Texnologiyalarının İnkişafı Dövlət Fondu</t>
  </si>
  <si>
    <t>E5</t>
  </si>
  <si>
    <t>6. Digər</t>
  </si>
  <si>
    <t>E6</t>
  </si>
  <si>
    <t xml:space="preserve">   6.1. Sənaye</t>
  </si>
  <si>
    <t>E6_1</t>
  </si>
  <si>
    <t xml:space="preserve">   6.2. Kənd Təsərrüfatı </t>
  </si>
  <si>
    <t>E6_2</t>
  </si>
  <si>
    <t xml:space="preserve">   6.3.Tikinti sahəsi </t>
  </si>
  <si>
    <t>E6_3</t>
  </si>
  <si>
    <t xml:space="preserve">   6.4. Nəqliyyat </t>
  </si>
  <si>
    <t>E6_4</t>
  </si>
  <si>
    <t xml:space="preserve">   6.5. İnformasiya və rabitə </t>
  </si>
  <si>
    <t>E6_5</t>
  </si>
  <si>
    <t xml:space="preserve">   6.6. Ticarət müəssisələrinə verilən kreditlər</t>
  </si>
  <si>
    <t>E6_6</t>
  </si>
  <si>
    <t xml:space="preserve">   6.7. Digər istehsal və xidmət müəssisələrinə verilən kreditlər</t>
  </si>
  <si>
    <t>E6_7</t>
  </si>
  <si>
    <t>7. Cəmi dövlət vəsaiti hesabına verilmiş kreditlər</t>
  </si>
  <si>
    <t>E7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</si>
</sst>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6" fillId="33" borderId="0" xfId="33" applyFont="1" applyFill="1" applyAlignment="1" applyProtection="1">
      <alignment horizontal="left" vertical="center"/>
      <protection/>
    </xf>
    <xf numFmtId="0" fontId="47" fillId="33" borderId="0" xfId="35" applyNumberFormat="1" applyFont="1" applyFill="1" applyAlignment="1" applyProtection="1">
      <alignment vertical="center" wrapText="1"/>
      <protection/>
    </xf>
    <xf numFmtId="0" fontId="47" fillId="0" borderId="0" xfId="35" applyNumberFormat="1" applyFont="1" applyFill="1" applyAlignment="1" applyProtection="1">
      <alignment vertical="center" wrapText="1"/>
      <protection/>
    </xf>
    <xf numFmtId="0" fontId="48" fillId="33" borderId="0" xfId="35" applyNumberFormat="1" applyFont="1" applyFill="1" applyAlignment="1" applyProtection="1">
      <alignment horizontal="center" vertical="center" wrapText="1"/>
      <protection/>
    </xf>
    <xf numFmtId="0" fontId="46" fillId="33" borderId="0" xfId="35" applyNumberFormat="1" applyFont="1" applyFill="1" applyAlignment="1" applyProtection="1">
      <alignment horizontal="center" vertical="center" wrapText="1"/>
      <protection/>
    </xf>
    <xf numFmtId="0" fontId="49" fillId="33" borderId="0" xfId="35" applyNumberFormat="1" applyFont="1" applyFill="1" applyAlignment="1" applyProtection="1">
      <alignment horizontal="center" vertical="center" wrapText="1"/>
      <protection/>
    </xf>
    <xf numFmtId="0" fontId="47" fillId="33" borderId="0" xfId="35" applyNumberFormat="1" applyFont="1" applyFill="1" applyAlignment="1" applyProtection="1">
      <alignment horizontal="center" vertical="center" wrapText="1"/>
      <protection/>
    </xf>
    <xf numFmtId="0" fontId="50" fillId="33" borderId="10" xfId="33" applyFont="1" applyFill="1" applyBorder="1" applyAlignment="1" applyProtection="1">
      <alignment horizontal="right" vertical="center"/>
      <protection/>
    </xf>
    <xf numFmtId="0" fontId="49" fillId="34" borderId="11" xfId="35" applyNumberFormat="1" applyFont="1" applyFill="1" applyBorder="1" applyAlignment="1" applyProtection="1">
      <alignment horizontal="center" vertical="center" wrapText="1"/>
      <protection/>
    </xf>
    <xf numFmtId="0" fontId="49" fillId="34" borderId="12" xfId="35" applyNumberFormat="1" applyFont="1" applyFill="1" applyBorder="1" applyAlignment="1" applyProtection="1">
      <alignment horizontal="center" vertical="center" wrapText="1"/>
      <protection/>
    </xf>
    <xf numFmtId="0" fontId="49" fillId="34" borderId="13" xfId="35" applyNumberFormat="1" applyFont="1" applyFill="1" applyBorder="1" applyAlignment="1" applyProtection="1">
      <alignment horizontal="center" vertical="center" wrapText="1"/>
      <protection/>
    </xf>
    <xf numFmtId="0" fontId="49" fillId="34" borderId="14" xfId="35" applyNumberFormat="1" applyFont="1" applyFill="1" applyBorder="1" applyAlignment="1" applyProtection="1">
      <alignment horizontal="center" vertical="center" wrapText="1"/>
      <protection/>
    </xf>
    <xf numFmtId="0" fontId="49" fillId="34" borderId="15" xfId="35" applyNumberFormat="1" applyFont="1" applyFill="1" applyBorder="1" applyAlignment="1" applyProtection="1">
      <alignment horizontal="center" vertical="center" wrapText="1"/>
      <protection/>
    </xf>
    <xf numFmtId="0" fontId="49" fillId="34" borderId="16" xfId="35" applyNumberFormat="1" applyFont="1" applyFill="1" applyBorder="1" applyAlignment="1" applyProtection="1">
      <alignment horizontal="center" vertical="center"/>
      <protection/>
    </xf>
    <xf numFmtId="0" fontId="49" fillId="34" borderId="14" xfId="35" applyNumberFormat="1" applyFont="1" applyFill="1" applyBorder="1" applyAlignment="1" applyProtection="1">
      <alignment horizontal="center" vertical="center"/>
      <protection/>
    </xf>
    <xf numFmtId="0" fontId="49" fillId="34" borderId="17" xfId="35" applyNumberFormat="1" applyFont="1" applyFill="1" applyBorder="1" applyAlignment="1" applyProtection="1">
      <alignment horizontal="center" vertical="center"/>
      <protection/>
    </xf>
    <xf numFmtId="0" fontId="49" fillId="31" borderId="15" xfId="35" applyNumberFormat="1" applyFont="1" applyFill="1" applyBorder="1" applyAlignment="1" applyProtection="1">
      <alignment horizontal="center" vertical="center" wrapText="1"/>
      <protection/>
    </xf>
    <xf numFmtId="0" fontId="49" fillId="34" borderId="18" xfId="35" applyNumberFormat="1" applyFont="1" applyFill="1" applyBorder="1" applyAlignment="1" applyProtection="1">
      <alignment horizontal="center" vertical="center" wrapText="1"/>
      <protection/>
    </xf>
    <xf numFmtId="0" fontId="49" fillId="34" borderId="19" xfId="35" applyNumberFormat="1" applyFont="1" applyFill="1" applyBorder="1" applyAlignment="1" applyProtection="1">
      <alignment horizontal="center" vertical="center" wrapText="1"/>
      <protection/>
    </xf>
    <xf numFmtId="0" fontId="49" fillId="34" borderId="20" xfId="35" applyNumberFormat="1" applyFont="1" applyFill="1" applyBorder="1" applyAlignment="1" applyProtection="1">
      <alignment horizontal="center" vertical="center" wrapText="1"/>
      <protection/>
    </xf>
    <xf numFmtId="0" fontId="49" fillId="31" borderId="13" xfId="35" applyNumberFormat="1" applyFont="1" applyFill="1" applyBorder="1" applyAlignment="1" applyProtection="1">
      <alignment horizontal="center" vertical="center" wrapText="1"/>
      <protection/>
    </xf>
    <xf numFmtId="0" fontId="47" fillId="35" borderId="0" xfId="35" applyNumberFormat="1" applyFont="1" applyFill="1" applyAlignment="1" applyProtection="1">
      <alignment vertical="center" wrapText="1"/>
      <protection/>
    </xf>
    <xf numFmtId="0" fontId="49" fillId="34" borderId="21" xfId="35" applyNumberFormat="1" applyFont="1" applyFill="1" applyBorder="1" applyAlignment="1" applyProtection="1">
      <alignment horizontal="center" vertical="center" wrapText="1"/>
      <protection/>
    </xf>
    <xf numFmtId="0" fontId="49" fillId="34" borderId="22" xfId="35" applyNumberFormat="1" applyFont="1" applyFill="1" applyBorder="1" applyAlignment="1" applyProtection="1">
      <alignment horizontal="center" vertical="center" wrapText="1"/>
      <protection/>
    </xf>
    <xf numFmtId="0" fontId="49" fillId="34" borderId="23" xfId="35" applyNumberFormat="1" applyFont="1" applyFill="1" applyBorder="1" applyAlignment="1" applyProtection="1">
      <alignment horizontal="center" vertical="center" wrapText="1"/>
      <protection/>
    </xf>
    <xf numFmtId="0" fontId="49" fillId="31" borderId="23" xfId="35" applyNumberFormat="1" applyFont="1" applyFill="1" applyBorder="1" applyAlignment="1" applyProtection="1">
      <alignment horizontal="center" vertical="center" wrapText="1"/>
      <protection/>
    </xf>
    <xf numFmtId="0" fontId="49" fillId="34" borderId="15" xfId="35" applyNumberFormat="1" applyFont="1" applyFill="1" applyBorder="1" applyAlignment="1" applyProtection="1">
      <alignment horizontal="center" vertical="center" wrapText="1"/>
      <protection/>
    </xf>
    <xf numFmtId="0" fontId="49" fillId="31" borderId="13" xfId="35" applyNumberFormat="1" applyFont="1" applyFill="1" applyBorder="1" applyAlignment="1" applyProtection="1">
      <alignment horizontal="center" vertical="center" wrapText="1"/>
      <protection/>
    </xf>
    <xf numFmtId="0" fontId="49" fillId="31" borderId="15" xfId="35" applyNumberFormat="1" applyFont="1" applyFill="1" applyBorder="1" applyAlignment="1" applyProtection="1">
      <alignment horizontal="center" vertical="center" wrapText="1"/>
      <protection/>
    </xf>
    <xf numFmtId="0" fontId="49" fillId="35" borderId="0" xfId="35" applyNumberFormat="1" applyFont="1" applyFill="1" applyAlignment="1" applyProtection="1">
      <alignment vertical="center" wrapText="1"/>
      <protection/>
    </xf>
    <xf numFmtId="49" fontId="49" fillId="34" borderId="15" xfId="35" applyNumberFormat="1" applyFont="1" applyFill="1" applyBorder="1" applyAlignment="1" applyProtection="1">
      <alignment vertical="center" wrapText="1"/>
      <protection/>
    </xf>
    <xf numFmtId="2" fontId="47" fillId="34" borderId="15" xfId="35" applyNumberFormat="1" applyFont="1" applyFill="1" applyBorder="1" applyAlignment="1" applyProtection="1">
      <alignment horizontal="right" vertical="center" wrapText="1"/>
      <protection/>
    </xf>
    <xf numFmtId="4" fontId="47" fillId="34" borderId="15" xfId="35" applyNumberFormat="1" applyFont="1" applyFill="1" applyBorder="1" applyAlignment="1" applyProtection="1">
      <alignment horizontal="right" vertical="center" wrapText="1"/>
      <protection/>
    </xf>
    <xf numFmtId="2" fontId="47" fillId="31" borderId="15" xfId="35" applyNumberFormat="1" applyFont="1" applyFill="1" applyBorder="1" applyAlignment="1" applyProtection="1">
      <alignment vertical="center" wrapText="1"/>
      <protection/>
    </xf>
    <xf numFmtId="49" fontId="47" fillId="34" borderId="15" xfId="35" applyNumberFormat="1" applyFont="1" applyFill="1" applyBorder="1" applyAlignment="1" applyProtection="1">
      <alignment horizontal="left" vertical="center" wrapText="1" indent="2"/>
      <protection/>
    </xf>
    <xf numFmtId="0" fontId="47" fillId="34" borderId="15" xfId="35" applyNumberFormat="1" applyFont="1" applyFill="1" applyBorder="1" applyAlignment="1" applyProtection="1">
      <alignment horizontal="center" vertical="center" wrapText="1"/>
      <protection/>
    </xf>
    <xf numFmtId="49" fontId="47" fillId="34" borderId="15" xfId="35" applyNumberFormat="1" applyFont="1" applyFill="1" applyBorder="1" applyAlignment="1" applyProtection="1">
      <alignment horizontal="left" vertical="center" wrapText="1" indent="4"/>
      <protection/>
    </xf>
    <xf numFmtId="2" fontId="47" fillId="0" borderId="15" xfId="35" applyNumberFormat="1" applyFont="1" applyFill="1" applyBorder="1" applyAlignment="1" applyProtection="1">
      <alignment vertical="center" wrapText="1"/>
      <protection locked="0"/>
    </xf>
    <xf numFmtId="4" fontId="47" fillId="0" borderId="15" xfId="35" applyNumberFormat="1" applyFont="1" applyFill="1" applyBorder="1" applyAlignment="1" applyProtection="1">
      <alignment vertical="center" wrapText="1"/>
      <protection locked="0"/>
    </xf>
    <xf numFmtId="4" fontId="47" fillId="31" borderId="15" xfId="35" applyNumberFormat="1" applyFont="1" applyFill="1" applyBorder="1" applyAlignment="1" applyProtection="1">
      <alignment horizontal="right" vertical="center" wrapText="1"/>
      <protection/>
    </xf>
    <xf numFmtId="2" fontId="47" fillId="35" borderId="15" xfId="35" applyNumberFormat="1" applyFont="1" applyFill="1" applyBorder="1" applyAlignment="1" applyProtection="1">
      <alignment vertical="center" wrapText="1"/>
      <protection locked="0"/>
    </xf>
    <xf numFmtId="0" fontId="47" fillId="34" borderId="15" xfId="33" applyFont="1" applyFill="1" applyBorder="1" applyAlignment="1" applyProtection="1">
      <alignment horizontal="left" vertical="center" wrapText="1" indent="2"/>
      <protection/>
    </xf>
    <xf numFmtId="4" fontId="47" fillId="31" borderId="15" xfId="35" applyNumberFormat="1" applyFont="1" applyFill="1" applyBorder="1" applyAlignment="1" applyProtection="1">
      <alignment vertical="center" wrapText="1"/>
      <protection/>
    </xf>
    <xf numFmtId="49" fontId="47" fillId="34" borderId="15" xfId="35" applyNumberFormat="1" applyFont="1" applyFill="1" applyBorder="1" applyAlignment="1" applyProtection="1">
      <alignment horizontal="left" vertical="center" wrapText="1" indent="6"/>
      <protection/>
    </xf>
    <xf numFmtId="0" fontId="49" fillId="34" borderId="15" xfId="33" applyFont="1" applyFill="1" applyBorder="1" applyAlignment="1" applyProtection="1">
      <alignment horizontal="left" vertical="top" wrapText="1" indent="1"/>
      <protection/>
    </xf>
    <xf numFmtId="49" fontId="49" fillId="34" borderId="22" xfId="33" applyNumberFormat="1" applyFont="1" applyFill="1" applyBorder="1" applyAlignment="1" applyProtection="1">
      <alignment horizontal="center" vertical="center" wrapText="1"/>
      <protection/>
    </xf>
    <xf numFmtId="2" fontId="47" fillId="34" borderId="22" xfId="33" applyNumberFormat="1" applyFont="1" applyFill="1" applyBorder="1" applyAlignment="1" applyProtection="1">
      <alignment horizontal="right" vertical="center" wrapText="1"/>
      <protection/>
    </xf>
    <xf numFmtId="4" fontId="47" fillId="34" borderId="15" xfId="33" applyNumberFormat="1" applyFont="1" applyFill="1" applyBorder="1" applyAlignment="1" applyProtection="1">
      <alignment horizontal="right" vertical="center" wrapText="1"/>
      <protection/>
    </xf>
    <xf numFmtId="0" fontId="47" fillId="34" borderId="15" xfId="33" applyFont="1" applyFill="1" applyBorder="1" applyAlignment="1" applyProtection="1">
      <alignment horizontal="left" vertical="top" wrapText="1" indent="2"/>
      <protection/>
    </xf>
    <xf numFmtId="49" fontId="47" fillId="34" borderId="22" xfId="33" applyNumberFormat="1" applyFont="1" applyFill="1" applyBorder="1" applyAlignment="1" applyProtection="1">
      <alignment horizontal="center" vertical="center" wrapText="1"/>
      <protection/>
    </xf>
    <xf numFmtId="0" fontId="47" fillId="34" borderId="15" xfId="33" applyFont="1" applyFill="1" applyBorder="1" applyAlignment="1" applyProtection="1">
      <alignment horizontal="left" vertical="top" wrapText="1" indent="3"/>
      <protection/>
    </xf>
    <xf numFmtId="0" fontId="47" fillId="34" borderId="15" xfId="33" applyFont="1" applyFill="1" applyBorder="1" applyAlignment="1" applyProtection="1">
      <alignment horizontal="left" vertical="top" wrapText="1" indent="4"/>
      <protection/>
    </xf>
    <xf numFmtId="2" fontId="47" fillId="0" borderId="15" xfId="33" applyNumberFormat="1" applyFont="1" applyFill="1" applyBorder="1" applyAlignment="1" applyProtection="1">
      <alignment horizontal="right" vertical="center" wrapText="1"/>
      <protection locked="0"/>
    </xf>
    <xf numFmtId="4" fontId="47" fillId="0" borderId="15" xfId="33" applyNumberFormat="1" applyFont="1" applyFill="1" applyBorder="1" applyAlignment="1" applyProtection="1">
      <alignment horizontal="right" vertical="center" wrapText="1"/>
      <protection locked="0"/>
    </xf>
    <xf numFmtId="0" fontId="47" fillId="35" borderId="15" xfId="35" applyNumberFormat="1" applyFont="1" applyFill="1" applyBorder="1" applyAlignment="1" applyProtection="1">
      <alignment vertical="center" wrapText="1"/>
      <protection locked="0"/>
    </xf>
    <xf numFmtId="0" fontId="47" fillId="34" borderId="15" xfId="33" applyFont="1" applyFill="1" applyBorder="1" applyAlignment="1" applyProtection="1">
      <alignment horizontal="left" vertical="center" indent="4"/>
      <protection/>
    </xf>
    <xf numFmtId="2" fontId="47" fillId="0" borderId="22" xfId="33" applyNumberFormat="1" applyFont="1" applyFill="1" applyBorder="1" applyAlignment="1" applyProtection="1">
      <alignment horizontal="right" vertical="center" wrapText="1"/>
      <protection locked="0"/>
    </xf>
    <xf numFmtId="0" fontId="47" fillId="34" borderId="15" xfId="34" applyFont="1" applyFill="1" applyBorder="1" applyAlignment="1" applyProtection="1">
      <alignment horizontal="left" vertical="center" indent="4"/>
      <protection/>
    </xf>
    <xf numFmtId="49" fontId="47" fillId="34" borderId="15" xfId="33" applyNumberFormat="1" applyFont="1" applyFill="1" applyBorder="1" applyAlignment="1" applyProtection="1">
      <alignment horizontal="center" vertical="center" wrapText="1"/>
      <protection/>
    </xf>
    <xf numFmtId="49" fontId="47" fillId="34" borderId="15" xfId="33" applyNumberFormat="1" applyFont="1" applyFill="1" applyBorder="1" applyAlignment="1" applyProtection="1">
      <alignment horizontal="center" vertical="center"/>
      <protection/>
    </xf>
    <xf numFmtId="0" fontId="47" fillId="34" borderId="15" xfId="33" applyFont="1" applyFill="1" applyBorder="1" applyAlignment="1" applyProtection="1">
      <alignment horizontal="left" vertical="center" wrapText="1" indent="4"/>
      <protection/>
    </xf>
    <xf numFmtId="0" fontId="47" fillId="34" borderId="23" xfId="33" applyFont="1" applyFill="1" applyBorder="1" applyAlignment="1" applyProtection="1">
      <alignment horizontal="left" vertical="center" wrapText="1" indent="1"/>
      <protection/>
    </xf>
    <xf numFmtId="2" fontId="47" fillId="31" borderId="15" xfId="33" applyNumberFormat="1" applyFont="1" applyFill="1" applyBorder="1" applyAlignment="1" applyProtection="1">
      <alignment horizontal="right" vertical="center" wrapText="1"/>
      <protection/>
    </xf>
    <xf numFmtId="4" fontId="47" fillId="31" borderId="15" xfId="33" applyNumberFormat="1" applyFont="1" applyFill="1" applyBorder="1" applyAlignment="1" applyProtection="1">
      <alignment horizontal="right" vertical="center" wrapText="1"/>
      <protection/>
    </xf>
    <xf numFmtId="0" fontId="47" fillId="34" borderId="15" xfId="33" applyFont="1" applyFill="1" applyBorder="1" applyAlignment="1" applyProtection="1">
      <alignment horizontal="left" vertical="top" wrapText="1" indent="5"/>
      <protection/>
    </xf>
    <xf numFmtId="0" fontId="47" fillId="34" borderId="15" xfId="33" applyFont="1" applyFill="1" applyBorder="1" applyAlignment="1" applyProtection="1">
      <alignment horizontal="left" vertical="top" wrapText="1" indent="1"/>
      <protection/>
    </xf>
    <xf numFmtId="49" fontId="49" fillId="34" borderId="15" xfId="33" applyNumberFormat="1" applyFont="1" applyFill="1" applyBorder="1" applyAlignment="1" applyProtection="1">
      <alignment horizontal="center" vertical="center"/>
      <protection/>
    </xf>
    <xf numFmtId="49" fontId="49" fillId="34" borderId="15" xfId="35" applyNumberFormat="1" applyFont="1" applyFill="1" applyBorder="1" applyAlignment="1" applyProtection="1">
      <alignment horizontal="left" vertical="center" wrapText="1"/>
      <protection/>
    </xf>
    <xf numFmtId="0" fontId="47" fillId="34" borderId="23" xfId="33" applyFont="1" applyFill="1" applyBorder="1" applyAlignment="1" applyProtection="1">
      <alignment horizontal="justify" vertical="top" wrapText="1"/>
      <protection/>
    </xf>
    <xf numFmtId="0" fontId="47" fillId="34" borderId="15" xfId="33" applyFont="1" applyFill="1" applyBorder="1" applyAlignment="1" applyProtection="1">
      <alignment horizontal="justify" vertical="top" wrapText="1"/>
      <protection/>
    </xf>
    <xf numFmtId="0" fontId="47" fillId="34" borderId="23" xfId="33" applyFont="1" applyFill="1" applyBorder="1" applyAlignment="1" applyProtection="1">
      <alignment horizontal="left" vertical="center" wrapText="1" indent="3"/>
      <protection/>
    </xf>
    <xf numFmtId="0" fontId="47" fillId="34" borderId="15" xfId="33" applyFont="1" applyFill="1" applyBorder="1" applyAlignment="1" applyProtection="1">
      <alignment horizontal="left" vertical="top" wrapText="1" indent="6"/>
      <protection/>
    </xf>
    <xf numFmtId="0" fontId="47" fillId="34" borderId="15" xfId="33" applyFont="1" applyFill="1" applyBorder="1" applyAlignment="1" applyProtection="1">
      <alignment horizontal="left" vertical="top" wrapText="1" indent="7"/>
      <protection/>
    </xf>
    <xf numFmtId="0" fontId="47" fillId="34" borderId="23" xfId="33" applyFont="1" applyFill="1" applyBorder="1" applyAlignment="1" applyProtection="1">
      <alignment horizontal="left" vertical="center" wrapText="1"/>
      <protection/>
    </xf>
    <xf numFmtId="0" fontId="47" fillId="34" borderId="15" xfId="33" applyFont="1" applyFill="1" applyBorder="1" applyAlignment="1" applyProtection="1">
      <alignment horizontal="left" vertical="top" wrapText="1"/>
      <protection/>
    </xf>
    <xf numFmtId="0" fontId="47" fillId="34" borderId="15" xfId="35" applyNumberFormat="1" applyFont="1" applyFill="1" applyBorder="1" applyAlignment="1" applyProtection="1">
      <alignment horizontal="left" wrapText="1" indent="2"/>
      <protection/>
    </xf>
    <xf numFmtId="0" fontId="47" fillId="31" borderId="15" xfId="35" applyNumberFormat="1" applyFont="1" applyFill="1" applyBorder="1" applyAlignment="1" applyProtection="1">
      <alignment horizontal="center" vertical="center" wrapText="1"/>
      <protection/>
    </xf>
    <xf numFmtId="4" fontId="47" fillId="34" borderId="15" xfId="35" applyNumberFormat="1" applyFont="1" applyFill="1" applyBorder="1" applyAlignment="1" applyProtection="1">
      <alignment horizontal="right" vertical="top" wrapText="1"/>
      <protection/>
    </xf>
    <xf numFmtId="4" fontId="25" fillId="34" borderId="15" xfId="35" applyNumberFormat="1" applyFont="1" applyFill="1" applyBorder="1" applyAlignment="1" applyProtection="1">
      <alignment horizontal="right" vertical="center" wrapText="1"/>
      <protection/>
    </xf>
    <xf numFmtId="49" fontId="47" fillId="31" borderId="15" xfId="35" applyNumberFormat="1" applyFont="1" applyFill="1" applyBorder="1" applyAlignment="1" applyProtection="1">
      <alignment horizontal="left" vertical="center" wrapText="1" indent="2"/>
      <protection/>
    </xf>
    <xf numFmtId="49" fontId="47" fillId="34" borderId="15" xfId="35" applyNumberFormat="1" applyFont="1" applyFill="1" applyBorder="1" applyAlignment="1" applyProtection="1">
      <alignment horizontal="left" vertical="center" wrapText="1" indent="3"/>
      <protection/>
    </xf>
    <xf numFmtId="0" fontId="50" fillId="33" borderId="0" xfId="35" applyNumberFormat="1" applyFont="1" applyFill="1" applyAlignment="1" applyProtection="1">
      <alignment horizontal="right" vertical="center" wrapText="1"/>
      <protection/>
    </xf>
    <xf numFmtId="0" fontId="50" fillId="0" borderId="0" xfId="35" applyNumberFormat="1" applyFont="1" applyFill="1" applyAlignment="1" applyProtection="1">
      <alignment horizontal="right" vertical="center" wrapText="1"/>
      <protection/>
    </xf>
    <xf numFmtId="0" fontId="47" fillId="35" borderId="0" xfId="35" applyNumberFormat="1" applyFont="1" applyFill="1" applyAlignment="1" applyProtection="1">
      <alignment horizontal="right" vertical="center" wrapText="1"/>
      <protection/>
    </xf>
    <xf numFmtId="0" fontId="49" fillId="34" borderId="16" xfId="35" applyNumberFormat="1" applyFont="1" applyFill="1" applyBorder="1" applyAlignment="1" applyProtection="1">
      <alignment horizontal="center" vertical="center" wrapText="1"/>
      <protection/>
    </xf>
    <xf numFmtId="0" fontId="49" fillId="34" borderId="17" xfId="35" applyNumberFormat="1" applyFont="1" applyFill="1" applyBorder="1" applyAlignment="1" applyProtection="1">
      <alignment horizontal="center" vertical="center" wrapText="1"/>
      <protection/>
    </xf>
    <xf numFmtId="0" fontId="49" fillId="31" borderId="16" xfId="35" applyNumberFormat="1" applyFont="1" applyFill="1" applyBorder="1" applyAlignment="1" applyProtection="1">
      <alignment horizontal="center" vertical="center" wrapText="1"/>
      <protection/>
    </xf>
    <xf numFmtId="0" fontId="49" fillId="31" borderId="17" xfId="35" applyNumberFormat="1" applyFont="1" applyFill="1" applyBorder="1" applyAlignment="1" applyProtection="1">
      <alignment horizontal="center" vertical="center" wrapText="1"/>
      <protection/>
    </xf>
    <xf numFmtId="0" fontId="49" fillId="31" borderId="23" xfId="35" applyNumberFormat="1" applyFont="1" applyFill="1" applyBorder="1" applyAlignment="1" applyProtection="1">
      <alignment horizontal="center" vertical="center" wrapText="1"/>
      <protection/>
    </xf>
    <xf numFmtId="1" fontId="49" fillId="31" borderId="15" xfId="35" applyNumberFormat="1" applyFont="1" applyFill="1" applyBorder="1" applyAlignment="1" applyProtection="1">
      <alignment horizontal="center" vertical="center" wrapText="1"/>
      <protection/>
    </xf>
    <xf numFmtId="2" fontId="47" fillId="0" borderId="23" xfId="35" applyNumberFormat="1" applyFont="1" applyFill="1" applyBorder="1" applyAlignment="1" applyProtection="1">
      <alignment vertical="center" wrapText="1"/>
      <protection locked="0"/>
    </xf>
    <xf numFmtId="2" fontId="47" fillId="31" borderId="15" xfId="35" applyNumberFormat="1" applyFont="1" applyFill="1" applyBorder="1" applyAlignment="1" applyProtection="1">
      <alignment horizontal="right" vertical="center" wrapText="1"/>
      <protection/>
    </xf>
    <xf numFmtId="2" fontId="51" fillId="34" borderId="15" xfId="35" applyNumberFormat="1" applyFont="1" applyFill="1" applyBorder="1" applyAlignment="1" applyProtection="1">
      <alignment horizontal="right" vertical="center" wrapText="1"/>
      <protection/>
    </xf>
    <xf numFmtId="2" fontId="25" fillId="31" borderId="15" xfId="35" applyNumberFormat="1" applyFont="1" applyFill="1" applyBorder="1" applyAlignment="1" applyProtection="1">
      <alignment horizontal="right" vertical="center" wrapText="1"/>
      <protection/>
    </xf>
    <xf numFmtId="0" fontId="52" fillId="0" borderId="18" xfId="33" applyFont="1" applyFill="1" applyBorder="1" applyAlignment="1" applyProtection="1">
      <alignment horizontal="center" vertical="center" wrapText="1"/>
      <protection/>
    </xf>
    <xf numFmtId="0" fontId="52" fillId="0" borderId="0" xfId="33" applyFont="1" applyFill="1" applyBorder="1" applyAlignment="1" applyProtection="1">
      <alignment horizontal="center" vertical="center" wrapText="1"/>
      <protection/>
    </xf>
    <xf numFmtId="0" fontId="52" fillId="35" borderId="0" xfId="33" applyFont="1" applyFill="1" applyBorder="1" applyAlignment="1" applyProtection="1">
      <alignment vertical="center" wrapText="1"/>
      <protection/>
    </xf>
    <xf numFmtId="0" fontId="49" fillId="0" borderId="0" xfId="35" applyNumberFormat="1" applyFont="1" applyFill="1" applyBorder="1" applyAlignment="1" applyProtection="1">
      <alignment horizontal="center" vertical="center" wrapText="1"/>
      <protection/>
    </xf>
    <xf numFmtId="0" fontId="49" fillId="0" borderId="10" xfId="35" applyNumberFormat="1" applyFont="1" applyFill="1" applyBorder="1" applyAlignment="1" applyProtection="1">
      <alignment horizontal="center" vertical="center" wrapText="1"/>
      <protection/>
    </xf>
    <xf numFmtId="0" fontId="47" fillId="0" borderId="10" xfId="35" applyNumberFormat="1" applyFont="1" applyFill="1" applyBorder="1" applyAlignment="1" applyProtection="1">
      <alignment horizontal="center" vertical="center" wrapText="1"/>
      <protection/>
    </xf>
    <xf numFmtId="0" fontId="50" fillId="33" borderId="10" xfId="35" applyNumberFormat="1" applyFont="1" applyFill="1" applyBorder="1" applyAlignment="1" applyProtection="1">
      <alignment horizontal="right" vertical="center" wrapText="1"/>
      <protection/>
    </xf>
    <xf numFmtId="0" fontId="50" fillId="33" borderId="10" xfId="35" applyNumberFormat="1" applyFont="1" applyFill="1" applyBorder="1" applyAlignment="1" applyProtection="1">
      <alignment horizontal="left" vertical="center" wrapText="1"/>
      <protection/>
    </xf>
    <xf numFmtId="0" fontId="49" fillId="34" borderId="15" xfId="33" applyFont="1" applyFill="1" applyBorder="1" applyAlignment="1" applyProtection="1">
      <alignment horizontal="left"/>
      <protection/>
    </xf>
    <xf numFmtId="2" fontId="49" fillId="34" borderId="15" xfId="35" applyNumberFormat="1" applyFont="1" applyFill="1" applyBorder="1" applyAlignment="1" applyProtection="1">
      <alignment horizontal="right" vertical="center" wrapText="1"/>
      <protection/>
    </xf>
    <xf numFmtId="2" fontId="49" fillId="31" borderId="15" xfId="35" applyNumberFormat="1" applyFont="1" applyFill="1" applyBorder="1" applyAlignment="1" applyProtection="1">
      <alignment horizontal="center" vertical="center" wrapText="1"/>
      <protection/>
    </xf>
    <xf numFmtId="0" fontId="49" fillId="34" borderId="15" xfId="33" applyFont="1" applyFill="1" applyBorder="1" applyAlignment="1" applyProtection="1">
      <alignment horizontal="left" indent="1"/>
      <protection/>
    </xf>
    <xf numFmtId="0" fontId="49" fillId="34" borderId="15" xfId="33" applyFont="1" applyFill="1" applyBorder="1" applyAlignment="1" applyProtection="1">
      <alignment horizontal="left" indent="3"/>
      <protection/>
    </xf>
    <xf numFmtId="0" fontId="47" fillId="34" borderId="15" xfId="33" applyFont="1" applyFill="1" applyBorder="1" applyAlignment="1" applyProtection="1">
      <alignment horizontal="left" indent="5"/>
      <protection/>
    </xf>
    <xf numFmtId="2" fontId="47" fillId="35" borderId="15" xfId="35" applyNumberFormat="1" applyFont="1" applyFill="1" applyBorder="1" applyAlignment="1" applyProtection="1">
      <alignment horizontal="right" vertical="center" wrapText="1"/>
      <protection locked="0"/>
    </xf>
    <xf numFmtId="4" fontId="49" fillId="34" borderId="15" xfId="35" applyNumberFormat="1" applyFont="1" applyFill="1" applyBorder="1" applyAlignment="1" applyProtection="1">
      <alignment horizontal="right" vertical="center" wrapText="1"/>
      <protection/>
    </xf>
    <xf numFmtId="0" fontId="49" fillId="34" borderId="15" xfId="33" applyFont="1" applyFill="1" applyBorder="1" applyAlignment="1" applyProtection="1">
      <alignment horizontal="left" indent="2"/>
      <protection/>
    </xf>
    <xf numFmtId="0" fontId="49" fillId="34" borderId="15" xfId="33" applyFont="1" applyFill="1" applyBorder="1" applyAlignment="1" applyProtection="1">
      <alignment horizontal="left" indent="4"/>
      <protection/>
    </xf>
    <xf numFmtId="0" fontId="47" fillId="34" borderId="15" xfId="33" applyFont="1" applyFill="1" applyBorder="1" applyAlignment="1" applyProtection="1">
      <alignment horizontal="left" indent="6"/>
      <protection/>
    </xf>
    <xf numFmtId="2" fontId="47" fillId="0" borderId="15" xfId="35" applyNumberFormat="1" applyFont="1" applyFill="1" applyBorder="1" applyAlignment="1" applyProtection="1">
      <alignment horizontal="right" vertical="center" wrapText="1"/>
      <protection locked="0"/>
    </xf>
    <xf numFmtId="2" fontId="49" fillId="0" borderId="15" xfId="35" applyNumberFormat="1" applyFont="1" applyFill="1" applyBorder="1" applyAlignment="1" applyProtection="1">
      <alignment horizontal="center" vertical="center" wrapText="1"/>
      <protection locked="0"/>
    </xf>
    <xf numFmtId="2" fontId="49" fillId="34" borderId="15" xfId="35" applyNumberFormat="1" applyFont="1" applyFill="1" applyBorder="1" applyAlignment="1" applyProtection="1">
      <alignment horizontal="center" vertical="center" wrapText="1"/>
      <protection/>
    </xf>
    <xf numFmtId="0" fontId="47" fillId="34" borderId="15" xfId="33" applyFont="1" applyFill="1" applyBorder="1" applyAlignment="1" applyProtection="1">
      <alignment horizontal="left" wrapText="1" indent="3"/>
      <protection/>
    </xf>
    <xf numFmtId="0" fontId="47" fillId="35" borderId="15" xfId="35" applyNumberFormat="1" applyFont="1" applyFill="1" applyBorder="1" applyAlignment="1" applyProtection="1">
      <alignment horizontal="right" vertical="center" wrapText="1"/>
      <protection locked="0"/>
    </xf>
    <xf numFmtId="0" fontId="47" fillId="34" borderId="15" xfId="33" applyFont="1" applyFill="1" applyBorder="1" applyAlignment="1" applyProtection="1">
      <alignment horizontal="left" indent="3"/>
      <protection/>
    </xf>
    <xf numFmtId="0" fontId="47" fillId="34" borderId="15" xfId="33" applyFont="1" applyFill="1" applyBorder="1" applyAlignment="1" applyProtection="1">
      <alignment horizontal="left" vertical="center" wrapText="1"/>
      <protection/>
    </xf>
    <xf numFmtId="0" fontId="49" fillId="34" borderId="15" xfId="35" applyNumberFormat="1" applyFont="1" applyFill="1" applyBorder="1" applyAlignment="1" applyProtection="1">
      <alignment horizontal="center" vertical="top" wrapText="1"/>
      <protection/>
    </xf>
    <xf numFmtId="0" fontId="49" fillId="34" borderId="15" xfId="35" applyNumberFormat="1" applyFont="1" applyFill="1" applyBorder="1" applyAlignment="1" applyProtection="1">
      <alignment horizontal="center" vertical="top" wrapText="1"/>
      <protection/>
    </xf>
    <xf numFmtId="0" fontId="49" fillId="35" borderId="0" xfId="35" applyNumberFormat="1" applyFont="1" applyFill="1" applyAlignment="1" applyProtection="1">
      <alignment vertical="top" wrapText="1"/>
      <protection/>
    </xf>
    <xf numFmtId="0" fontId="47" fillId="34" borderId="15" xfId="33" applyFont="1" applyFill="1" applyBorder="1" applyAlignment="1" applyProtection="1">
      <alignment horizontal="left" vertical="top" indent="5"/>
      <protection/>
    </xf>
    <xf numFmtId="2" fontId="47" fillId="35" borderId="15" xfId="35" applyNumberFormat="1" applyFont="1" applyFill="1" applyBorder="1" applyAlignment="1" applyProtection="1">
      <alignment horizontal="right" vertical="top" wrapText="1"/>
      <protection locked="0"/>
    </xf>
    <xf numFmtId="2" fontId="49" fillId="34" borderId="15" xfId="35" applyNumberFormat="1" applyFont="1" applyFill="1" applyBorder="1" applyAlignment="1" applyProtection="1">
      <alignment horizontal="center" vertical="top" wrapText="1"/>
      <protection/>
    </xf>
    <xf numFmtId="0" fontId="47" fillId="35" borderId="0" xfId="35" applyNumberFormat="1" applyFont="1" applyFill="1" applyAlignment="1" applyProtection="1">
      <alignment vertical="top" wrapText="1"/>
      <protection/>
    </xf>
    <xf numFmtId="0" fontId="49" fillId="34" borderId="15" xfId="33" applyFont="1" applyFill="1" applyBorder="1" applyAlignment="1" applyProtection="1">
      <alignment horizontal="left" vertical="center" indent="3"/>
      <protection/>
    </xf>
    <xf numFmtId="0" fontId="47" fillId="34" borderId="15" xfId="33" applyFont="1" applyFill="1" applyBorder="1" applyAlignment="1" applyProtection="1">
      <alignment horizontal="left" vertical="center" indent="5"/>
      <protection/>
    </xf>
    <xf numFmtId="0" fontId="47" fillId="34" borderId="15" xfId="33" applyFont="1" applyFill="1" applyBorder="1" applyAlignment="1" applyProtection="1">
      <alignment horizontal="left" vertical="center"/>
      <protection/>
    </xf>
    <xf numFmtId="0" fontId="47" fillId="34" borderId="15" xfId="33" applyFont="1" applyFill="1" applyBorder="1" applyAlignment="1" applyProtection="1">
      <alignment horizontal="left" wrapText="1"/>
      <protection/>
    </xf>
    <xf numFmtId="0" fontId="47" fillId="34" borderId="15" xfId="33" applyFont="1" applyFill="1" applyBorder="1" applyAlignment="1" applyProtection="1">
      <alignment wrapText="1"/>
      <protection/>
    </xf>
    <xf numFmtId="0" fontId="47" fillId="34" borderId="15" xfId="33" applyFont="1" applyFill="1" applyBorder="1" applyAlignment="1" applyProtection="1">
      <alignment/>
      <protection/>
    </xf>
    <xf numFmtId="0" fontId="52" fillId="35" borderId="18" xfId="33" applyFont="1" applyFill="1" applyBorder="1" applyAlignment="1" applyProtection="1">
      <alignment horizontal="center" vertical="center" wrapText="1"/>
      <protection/>
    </xf>
    <xf numFmtId="0" fontId="52" fillId="35" borderId="0" xfId="33" applyFont="1" applyFill="1" applyBorder="1" applyAlignment="1" applyProtection="1">
      <alignment horizontal="center" vertical="center" wrapText="1"/>
      <protection/>
    </xf>
    <xf numFmtId="0" fontId="49" fillId="35" borderId="0" xfId="35" applyNumberFormat="1" applyFont="1" applyFill="1" applyBorder="1" applyAlignment="1" applyProtection="1">
      <alignment vertical="center" wrapText="1"/>
      <protection/>
    </xf>
    <xf numFmtId="0" fontId="50" fillId="35" borderId="10" xfId="35" applyNumberFormat="1" applyFont="1" applyFill="1" applyBorder="1" applyAlignment="1" applyProtection="1">
      <alignment vertical="center" wrapText="1"/>
      <protection/>
    </xf>
    <xf numFmtId="0" fontId="50" fillId="35" borderId="10" xfId="35" applyNumberFormat="1" applyFont="1" applyFill="1" applyBorder="1" applyAlignment="1" applyProtection="1">
      <alignment horizontal="right" vertical="center" wrapText="1"/>
      <protection/>
    </xf>
    <xf numFmtId="0" fontId="49" fillId="34" borderId="16" xfId="35" applyNumberFormat="1" applyFont="1" applyFill="1" applyBorder="1" applyAlignment="1" applyProtection="1">
      <alignment horizontal="center" vertical="top" wrapText="1"/>
      <protection/>
    </xf>
    <xf numFmtId="0" fontId="49" fillId="34" borderId="17" xfId="35" applyNumberFormat="1" applyFont="1" applyFill="1" applyBorder="1" applyAlignment="1" applyProtection="1">
      <alignment horizontal="center" vertical="top" wrapText="1"/>
      <protection/>
    </xf>
    <xf numFmtId="0" fontId="49" fillId="34" borderId="15" xfId="33" applyFont="1" applyFill="1" applyBorder="1" applyAlignment="1" applyProtection="1">
      <alignment horizontal="left" vertical="center" wrapText="1"/>
      <protection/>
    </xf>
    <xf numFmtId="2" fontId="49" fillId="35" borderId="15" xfId="35" applyNumberFormat="1" applyFont="1" applyFill="1" applyBorder="1" applyAlignment="1" applyProtection="1">
      <alignment horizontal="right" vertical="center" wrapText="1"/>
      <protection locked="0"/>
    </xf>
    <xf numFmtId="4" fontId="49" fillId="35" borderId="15" xfId="35" applyNumberFormat="1" applyFont="1" applyFill="1" applyBorder="1" applyAlignment="1" applyProtection="1">
      <alignment horizontal="right" vertical="center" wrapText="1"/>
      <protection locked="0"/>
    </xf>
    <xf numFmtId="4" fontId="47" fillId="35" borderId="15" xfId="35" applyNumberFormat="1" applyFont="1" applyFill="1" applyBorder="1" applyAlignment="1" applyProtection="1">
      <alignment horizontal="right" vertical="center" wrapText="1"/>
      <protection locked="0"/>
    </xf>
    <xf numFmtId="4" fontId="47" fillId="35" borderId="15" xfId="35" applyNumberFormat="1" applyFont="1" applyFill="1" applyBorder="1" applyAlignment="1" applyProtection="1">
      <alignment horizontal="right" vertical="top" wrapText="1"/>
      <protection locked="0"/>
    </xf>
    <xf numFmtId="2" fontId="49" fillId="0" borderId="15" xfId="35" applyNumberFormat="1" applyFont="1" applyFill="1" applyBorder="1" applyAlignment="1" applyProtection="1">
      <alignment horizontal="right" vertical="center" wrapText="1"/>
      <protection locked="0"/>
    </xf>
    <xf numFmtId="4" fontId="49" fillId="0" borderId="15" xfId="35" applyNumberFormat="1" applyFont="1" applyFill="1" applyBorder="1" applyAlignment="1" applyProtection="1">
      <alignment horizontal="right" vertical="center" wrapText="1"/>
      <protection locked="0"/>
    </xf>
    <xf numFmtId="0" fontId="49" fillId="34" borderId="15" xfId="33" applyFont="1" applyFill="1" applyBorder="1" applyAlignment="1" applyProtection="1">
      <alignment horizontal="left" vertical="center"/>
      <protection/>
    </xf>
    <xf numFmtId="4" fontId="49" fillId="34" borderId="15" xfId="35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İAL_1XXX_MMYY_NEW 2" xfId="34"/>
    <cellStyle name="Normal_Table 2-7 second edition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D.v03.1248m06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0">
    <pageSetUpPr fitToPage="1"/>
  </sheetPr>
  <dimension ref="A1:R678"/>
  <sheetViews>
    <sheetView showGridLines="0" tabSelected="1" zoomScale="82" zoomScaleNormal="82" zoomScaleSheetLayoutView="90" zoomScalePageLayoutView="0" workbookViewId="0" topLeftCell="A1">
      <pane xSplit="2" ySplit="9" topLeftCell="C234" activePane="bottomRight" state="frozen"/>
      <selection pane="topLeft" activeCell="A2" sqref="A2:D2"/>
      <selection pane="topRight" activeCell="A2" sqref="A2:D2"/>
      <selection pane="bottomLeft" activeCell="A2" sqref="A2:D2"/>
      <selection pane="bottomRight" activeCell="K243" sqref="K243"/>
    </sheetView>
  </sheetViews>
  <sheetFormatPr defaultColWidth="9.140625" defaultRowHeight="15"/>
  <cols>
    <col min="1" max="1" width="58.57421875" style="2" customWidth="1"/>
    <col min="2" max="2" width="11.140625" style="7" bestFit="1" customWidth="1"/>
    <col min="3" max="3" width="15.28125" style="2" customWidth="1"/>
    <col min="4" max="4" width="16.28125" style="2" customWidth="1"/>
    <col min="5" max="5" width="17.140625" style="2" customWidth="1"/>
    <col min="6" max="6" width="11.421875" style="2" customWidth="1"/>
    <col min="7" max="7" width="12.140625" style="2" customWidth="1"/>
    <col min="8" max="8" width="11.140625" style="2" customWidth="1"/>
    <col min="9" max="9" width="9.7109375" style="2" customWidth="1"/>
    <col min="10" max="10" width="11.7109375" style="2" customWidth="1"/>
    <col min="11" max="13" width="12.7109375" style="2" customWidth="1"/>
    <col min="14" max="14" width="13.7109375" style="2" customWidth="1"/>
    <col min="15" max="15" width="13.140625" style="2" customWidth="1"/>
    <col min="16" max="16" width="13.57421875" style="3" customWidth="1"/>
    <col min="17" max="17" width="18.140625" style="22" customWidth="1"/>
    <col min="18" max="18" width="19.28125" style="22" customWidth="1"/>
    <col min="19" max="16384" width="9.140625" style="22" customWidth="1"/>
  </cols>
  <sheetData>
    <row r="1" spans="1:16" s="2" customFormat="1" ht="14.25">
      <c r="A1" s="1"/>
      <c r="B1" s="1"/>
      <c r="C1" s="1"/>
      <c r="D1" s="1"/>
      <c r="E1" s="1"/>
      <c r="F1" s="1"/>
      <c r="G1" s="1"/>
      <c r="H1" s="1"/>
      <c r="P1" s="3"/>
    </row>
    <row r="2" spans="1:16" s="2" customFormat="1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17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13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8" s="2" customFormat="1" ht="19.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8"/>
      <c r="L5" s="8"/>
      <c r="M5" s="8"/>
      <c r="N5" s="8"/>
      <c r="O5" s="8"/>
      <c r="P5" s="8"/>
      <c r="R5" s="7" t="s">
        <v>3</v>
      </c>
    </row>
    <row r="6" spans="1:18" s="2" customFormat="1" ht="46.5" customHeight="1">
      <c r="A6" s="9" t="s">
        <v>4</v>
      </c>
      <c r="B6" s="10"/>
      <c r="C6" s="11" t="s">
        <v>5</v>
      </c>
      <c r="D6" s="12" t="s">
        <v>6</v>
      </c>
      <c r="E6" s="12"/>
      <c r="F6" s="11" t="s">
        <v>7</v>
      </c>
      <c r="G6" s="13" t="s">
        <v>8</v>
      </c>
      <c r="H6" s="13"/>
      <c r="I6" s="13"/>
      <c r="J6" s="11" t="s">
        <v>9</v>
      </c>
      <c r="K6" s="11" t="s">
        <v>10</v>
      </c>
      <c r="L6" s="9" t="s">
        <v>11</v>
      </c>
      <c r="M6" s="14" t="s">
        <v>12</v>
      </c>
      <c r="N6" s="15"/>
      <c r="O6" s="15"/>
      <c r="P6" s="16"/>
      <c r="Q6" s="17" t="s">
        <v>13</v>
      </c>
      <c r="R6" s="17"/>
    </row>
    <row r="7" spans="1:18" ht="39" customHeight="1">
      <c r="A7" s="18"/>
      <c r="B7" s="19"/>
      <c r="C7" s="20"/>
      <c r="D7" s="11" t="s">
        <v>14</v>
      </c>
      <c r="E7" s="11" t="s">
        <v>15</v>
      </c>
      <c r="F7" s="20"/>
      <c r="G7" s="11" t="s">
        <v>16</v>
      </c>
      <c r="H7" s="11" t="s">
        <v>17</v>
      </c>
      <c r="I7" s="11" t="s">
        <v>18</v>
      </c>
      <c r="J7" s="20"/>
      <c r="K7" s="20"/>
      <c r="L7" s="18"/>
      <c r="M7" s="13" t="s">
        <v>19</v>
      </c>
      <c r="N7" s="13" t="s">
        <v>20</v>
      </c>
      <c r="O7" s="13" t="s">
        <v>21</v>
      </c>
      <c r="P7" s="13" t="s">
        <v>22</v>
      </c>
      <c r="Q7" s="17" t="s">
        <v>23</v>
      </c>
      <c r="R7" s="21" t="s">
        <v>24</v>
      </c>
    </row>
    <row r="8" spans="1:18" ht="20.2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3"/>
      <c r="M8" s="13"/>
      <c r="N8" s="13"/>
      <c r="O8" s="13"/>
      <c r="P8" s="13"/>
      <c r="Q8" s="17"/>
      <c r="R8" s="26"/>
    </row>
    <row r="9" spans="1:18" s="30" customFormat="1" ht="12.75">
      <c r="A9" s="17">
        <v>1</v>
      </c>
      <c r="B9" s="17"/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8">
        <v>16</v>
      </c>
      <c r="R9" s="29">
        <v>17</v>
      </c>
    </row>
    <row r="10" spans="1:18" ht="28.5" customHeight="1">
      <c r="A10" s="31" t="s">
        <v>25</v>
      </c>
      <c r="B10" s="27" t="s">
        <v>26</v>
      </c>
      <c r="C10" s="32">
        <f aca="true" t="shared" si="0" ref="C10:C182">D10+E10+G10+H10+I10+K10</f>
        <v>252.12649</v>
      </c>
      <c r="D10" s="32">
        <f>D11+D14+D17+D24+D27</f>
        <v>252.12649</v>
      </c>
      <c r="E10" s="32">
        <f>E11+E14+E17+E24+E27</f>
        <v>0</v>
      </c>
      <c r="F10" s="32">
        <f>F11+F14+F17+F24+F27</f>
        <v>2.5212649000000003</v>
      </c>
      <c r="G10" s="33">
        <f>G11+G14+G17+G24+G27</f>
        <v>0</v>
      </c>
      <c r="H10" s="33">
        <f>H11+H14+H17+H24+H27</f>
        <v>0</v>
      </c>
      <c r="I10" s="33">
        <f>I11+I14+I17+I24+I27</f>
        <v>0</v>
      </c>
      <c r="J10" s="33">
        <f>J11+J14+J17+J24+J27</f>
        <v>0</v>
      </c>
      <c r="K10" s="33">
        <f>K11+K14+K17+K24+K27</f>
        <v>0</v>
      </c>
      <c r="L10" s="33">
        <f>L11+L14+L17+L24+L27</f>
        <v>0</v>
      </c>
      <c r="M10" s="33">
        <f>M11+M14+M17+M24+M27</f>
        <v>0</v>
      </c>
      <c r="N10" s="33">
        <f>N11+N14+N17+N24+N27</f>
        <v>0</v>
      </c>
      <c r="O10" s="33">
        <f>O11+O14+O17+O24+O27</f>
        <v>0</v>
      </c>
      <c r="P10" s="33">
        <f>P11+P14+P17+P24+P27</f>
        <v>0</v>
      </c>
      <c r="Q10" s="34">
        <f>Q11+Q14+Q17+Q24+Q27</f>
        <v>0</v>
      </c>
      <c r="R10" s="34">
        <f>R11+R14+R17+R24+R27</f>
        <v>0</v>
      </c>
    </row>
    <row r="11" spans="1:18" ht="13.5" customHeight="1">
      <c r="A11" s="35" t="s">
        <v>27</v>
      </c>
      <c r="B11" s="36" t="s">
        <v>28</v>
      </c>
      <c r="C11" s="32">
        <f t="shared" si="0"/>
        <v>252.12649</v>
      </c>
      <c r="D11" s="32">
        <f>SUM(D12:D13)</f>
        <v>252.12649</v>
      </c>
      <c r="E11" s="32">
        <f>E12+E13</f>
        <v>0</v>
      </c>
      <c r="F11" s="32">
        <f>F12+F13</f>
        <v>2.5212649000000003</v>
      </c>
      <c r="G11" s="33">
        <f>SUM(G12:G13)</f>
        <v>0</v>
      </c>
      <c r="H11" s="33">
        <f>SUM(H12:H13)</f>
        <v>0</v>
      </c>
      <c r="I11" s="33">
        <f>SUM(I12:I13)</f>
        <v>0</v>
      </c>
      <c r="J11" s="33">
        <f>SUM(J12:J13)</f>
        <v>0</v>
      </c>
      <c r="K11" s="33">
        <f>SUM(K12:K13)</f>
        <v>0</v>
      </c>
      <c r="L11" s="33">
        <f>SUM(L12:L13)</f>
        <v>0</v>
      </c>
      <c r="M11" s="33">
        <f>SUM(M12:M13)</f>
        <v>0</v>
      </c>
      <c r="N11" s="33">
        <f>SUM(N12:N13)</f>
        <v>0</v>
      </c>
      <c r="O11" s="33">
        <f>SUM(O12:O13)</f>
        <v>0</v>
      </c>
      <c r="P11" s="33">
        <f>SUM(P12:P13)</f>
        <v>0</v>
      </c>
      <c r="Q11" s="34">
        <f>SUM(Q12:Q13)</f>
        <v>0</v>
      </c>
      <c r="R11" s="34">
        <f>SUM(R12:R13)</f>
        <v>0</v>
      </c>
    </row>
    <row r="12" spans="1:18" ht="13.5" customHeight="1">
      <c r="A12" s="37" t="s">
        <v>29</v>
      </c>
      <c r="B12" s="36" t="s">
        <v>30</v>
      </c>
      <c r="C12" s="32">
        <f t="shared" si="0"/>
        <v>213.56123</v>
      </c>
      <c r="D12" s="38">
        <v>213.56123</v>
      </c>
      <c r="E12" s="38"/>
      <c r="F12" s="33">
        <f aca="true" t="shared" si="1" ref="F12:F26">D12*0.01+E12*0.02</f>
        <v>2.1356123</v>
      </c>
      <c r="G12" s="39"/>
      <c r="H12" s="39"/>
      <c r="I12" s="39"/>
      <c r="J12" s="40">
        <f>G12*0.25+H12*0.5+(I12-(M12*0.4+N12*0.3+O12*0.2))*1</f>
        <v>0</v>
      </c>
      <c r="K12" s="39"/>
      <c r="L12" s="39"/>
      <c r="M12" s="39"/>
      <c r="N12" s="39"/>
      <c r="O12" s="39"/>
      <c r="P12" s="39"/>
      <c r="Q12" s="41"/>
      <c r="R12" s="41"/>
    </row>
    <row r="13" spans="1:18" ht="13.5" customHeight="1">
      <c r="A13" s="37" t="s">
        <v>31</v>
      </c>
      <c r="B13" s="36" t="s">
        <v>32</v>
      </c>
      <c r="C13" s="32">
        <f t="shared" si="0"/>
        <v>38.56526</v>
      </c>
      <c r="D13" s="38">
        <v>38.56526</v>
      </c>
      <c r="E13" s="38"/>
      <c r="F13" s="33">
        <f t="shared" si="1"/>
        <v>0.3856526</v>
      </c>
      <c r="G13" s="39"/>
      <c r="H13" s="39"/>
      <c r="I13" s="39"/>
      <c r="J13" s="40">
        <f>G13*0.25+H13*0.5+(I13-(M13*0.4+N13*0.3+O13*0.2))*1</f>
        <v>0</v>
      </c>
      <c r="K13" s="39"/>
      <c r="L13" s="39"/>
      <c r="M13" s="39"/>
      <c r="N13" s="39"/>
      <c r="O13" s="39"/>
      <c r="P13" s="39"/>
      <c r="Q13" s="41"/>
      <c r="R13" s="41"/>
    </row>
    <row r="14" spans="1:18" ht="13.5" customHeight="1">
      <c r="A14" s="35" t="s">
        <v>33</v>
      </c>
      <c r="B14" s="36" t="s">
        <v>34</v>
      </c>
      <c r="C14" s="32">
        <f t="shared" si="0"/>
        <v>0</v>
      </c>
      <c r="D14" s="32">
        <f aca="true" t="shared" si="2" ref="D14:J14">SUM(D15:D16)</f>
        <v>0</v>
      </c>
      <c r="E14" s="32">
        <f t="shared" si="2"/>
        <v>0</v>
      </c>
      <c r="F14" s="32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>SUM(K15:K16)</f>
        <v>0</v>
      </c>
      <c r="L14" s="33">
        <f>SUM(L15:L16)</f>
        <v>0</v>
      </c>
      <c r="M14" s="33">
        <f>SUM(M15:M16)</f>
        <v>0</v>
      </c>
      <c r="N14" s="33">
        <f>SUM(N15:N16)</f>
        <v>0</v>
      </c>
      <c r="O14" s="33">
        <f>SUM(O15:O16)</f>
        <v>0</v>
      </c>
      <c r="P14" s="33">
        <f>SUM(P15:P16)</f>
        <v>0</v>
      </c>
      <c r="Q14" s="34">
        <f>SUM(Q15:Q16)</f>
        <v>0</v>
      </c>
      <c r="R14" s="34">
        <f>SUM(R15:R16)</f>
        <v>0</v>
      </c>
    </row>
    <row r="15" spans="1:18" ht="13.5" customHeight="1">
      <c r="A15" s="42" t="s">
        <v>35</v>
      </c>
      <c r="B15" s="36" t="s">
        <v>36</v>
      </c>
      <c r="C15" s="32">
        <f t="shared" si="0"/>
        <v>0</v>
      </c>
      <c r="D15" s="38"/>
      <c r="E15" s="38"/>
      <c r="F15" s="33">
        <f t="shared" si="1"/>
        <v>0</v>
      </c>
      <c r="G15" s="39"/>
      <c r="H15" s="39"/>
      <c r="I15" s="39"/>
      <c r="J15" s="40">
        <f>G15*0.25+H15*0.5+(I15-(M15*0.4+N15*0.3+O15*0.2))*1</f>
        <v>0</v>
      </c>
      <c r="K15" s="39"/>
      <c r="L15" s="39"/>
      <c r="M15" s="39"/>
      <c r="N15" s="39"/>
      <c r="O15" s="39"/>
      <c r="P15" s="39"/>
      <c r="Q15" s="41"/>
      <c r="R15" s="41"/>
    </row>
    <row r="16" spans="1:18" ht="13.5" customHeight="1">
      <c r="A16" s="42" t="s">
        <v>37</v>
      </c>
      <c r="B16" s="36" t="s">
        <v>38</v>
      </c>
      <c r="C16" s="32">
        <f t="shared" si="0"/>
        <v>0</v>
      </c>
      <c r="D16" s="38"/>
      <c r="E16" s="38"/>
      <c r="F16" s="33">
        <f t="shared" si="1"/>
        <v>0</v>
      </c>
      <c r="G16" s="39"/>
      <c r="H16" s="39"/>
      <c r="I16" s="39"/>
      <c r="J16" s="40">
        <f>G16*0.25+H16*0.5+(I16-(M16*0.4+N16*0.3+O16*0.2))*1</f>
        <v>0</v>
      </c>
      <c r="K16" s="39"/>
      <c r="L16" s="39"/>
      <c r="M16" s="39"/>
      <c r="N16" s="39"/>
      <c r="O16" s="39"/>
      <c r="P16" s="39"/>
      <c r="Q16" s="41"/>
      <c r="R16" s="41"/>
    </row>
    <row r="17" spans="1:18" ht="25.5">
      <c r="A17" s="35" t="s">
        <v>39</v>
      </c>
      <c r="B17" s="36" t="s">
        <v>40</v>
      </c>
      <c r="C17" s="32">
        <f t="shared" si="0"/>
        <v>0</v>
      </c>
      <c r="D17" s="32">
        <f>D18+D21</f>
        <v>0</v>
      </c>
      <c r="E17" s="32">
        <f>E18+E21</f>
        <v>0</v>
      </c>
      <c r="F17" s="32">
        <f>F18+F21</f>
        <v>0</v>
      </c>
      <c r="G17" s="33">
        <f aca="true" t="shared" si="3" ref="G17:O17">G18+G21</f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>P18+P21</f>
        <v>0</v>
      </c>
      <c r="Q17" s="43">
        <f>Q18+Q21</f>
        <v>0</v>
      </c>
      <c r="R17" s="34">
        <f>R18+R21</f>
        <v>0</v>
      </c>
    </row>
    <row r="18" spans="1:18" ht="13.5" customHeight="1">
      <c r="A18" s="37" t="s">
        <v>41</v>
      </c>
      <c r="B18" s="36" t="s">
        <v>42</v>
      </c>
      <c r="C18" s="32">
        <f t="shared" si="0"/>
        <v>0</v>
      </c>
      <c r="D18" s="32">
        <f>SUM(D19:D20)</f>
        <v>0</v>
      </c>
      <c r="E18" s="32">
        <f>SUM(E19:E20)</f>
        <v>0</v>
      </c>
      <c r="F18" s="32">
        <f>SUM(F19:F20)</f>
        <v>0</v>
      </c>
      <c r="G18" s="33">
        <f aca="true" t="shared" si="4" ref="G18:L18">SUM(G19:G20)</f>
        <v>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>M19+M22</f>
        <v>0</v>
      </c>
      <c r="N18" s="33">
        <f>N19+N22</f>
        <v>0</v>
      </c>
      <c r="O18" s="33">
        <f>SUM(O19:O20)</f>
        <v>0</v>
      </c>
      <c r="P18" s="33">
        <f>SUM(P19:P20)</f>
        <v>0</v>
      </c>
      <c r="Q18" s="43">
        <f>SUM(Q19:Q20)</f>
        <v>0</v>
      </c>
      <c r="R18" s="34">
        <f>SUM(R19:R20)</f>
        <v>0</v>
      </c>
    </row>
    <row r="19" spans="1:18" ht="13.5" customHeight="1">
      <c r="A19" s="44" t="s">
        <v>29</v>
      </c>
      <c r="B19" s="36" t="s">
        <v>43</v>
      </c>
      <c r="C19" s="32">
        <f t="shared" si="0"/>
        <v>0</v>
      </c>
      <c r="D19" s="38"/>
      <c r="E19" s="38"/>
      <c r="F19" s="33">
        <f t="shared" si="1"/>
        <v>0</v>
      </c>
      <c r="G19" s="39"/>
      <c r="H19" s="39"/>
      <c r="I19" s="39"/>
      <c r="J19" s="40">
        <f>G19*0.25+H19*0.5+(I19-(M19*0.4+N19*0.3+O19*0.2))*1</f>
        <v>0</v>
      </c>
      <c r="K19" s="39"/>
      <c r="L19" s="39"/>
      <c r="M19" s="39"/>
      <c r="N19" s="39"/>
      <c r="O19" s="39"/>
      <c r="P19" s="39"/>
      <c r="Q19" s="41"/>
      <c r="R19" s="41"/>
    </row>
    <row r="20" spans="1:18" ht="13.5" customHeight="1">
      <c r="A20" s="44" t="s">
        <v>31</v>
      </c>
      <c r="B20" s="36" t="s">
        <v>44</v>
      </c>
      <c r="C20" s="32">
        <f t="shared" si="0"/>
        <v>0</v>
      </c>
      <c r="D20" s="38"/>
      <c r="E20" s="38"/>
      <c r="F20" s="33">
        <f t="shared" si="1"/>
        <v>0</v>
      </c>
      <c r="G20" s="39"/>
      <c r="H20" s="39"/>
      <c r="I20" s="39"/>
      <c r="J20" s="40">
        <f>G20*0.25+H20*0.5+(I20-(M20*0.4+N20*0.3+O20*0.2))*1</f>
        <v>0</v>
      </c>
      <c r="K20" s="39"/>
      <c r="L20" s="39"/>
      <c r="M20" s="39"/>
      <c r="N20" s="39"/>
      <c r="O20" s="39"/>
      <c r="P20" s="39"/>
      <c r="Q20" s="41"/>
      <c r="R20" s="41"/>
    </row>
    <row r="21" spans="1:18" ht="13.5" customHeight="1">
      <c r="A21" s="37" t="s">
        <v>45</v>
      </c>
      <c r="B21" s="36" t="s">
        <v>46</v>
      </c>
      <c r="C21" s="32">
        <f t="shared" si="0"/>
        <v>0</v>
      </c>
      <c r="D21" s="32">
        <f>SUM(D22:D23)</f>
        <v>0</v>
      </c>
      <c r="E21" s="32">
        <f>SUM(E22:E23)</f>
        <v>0</v>
      </c>
      <c r="F21" s="32">
        <f>SUM(F22:F23)</f>
        <v>0</v>
      </c>
      <c r="G21" s="33">
        <f aca="true" t="shared" si="5" ref="G21:O21">SUM(G22:G23)</f>
        <v>0</v>
      </c>
      <c r="H21" s="33">
        <f t="shared" si="5"/>
        <v>0</v>
      </c>
      <c r="I21" s="33">
        <f t="shared" si="5"/>
        <v>0</v>
      </c>
      <c r="J21" s="33">
        <f>SUM(J22:J23)</f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 t="shared" si="5"/>
        <v>0</v>
      </c>
      <c r="O21" s="33">
        <f t="shared" si="5"/>
        <v>0</v>
      </c>
      <c r="P21" s="33">
        <f>SUM(P22:P23)</f>
        <v>0</v>
      </c>
      <c r="Q21" s="34">
        <f>SUM(Q22:Q23)</f>
        <v>0</v>
      </c>
      <c r="R21" s="34">
        <f>SUM(R22:R23)</f>
        <v>0</v>
      </c>
    </row>
    <row r="22" spans="1:18" ht="13.5" customHeight="1">
      <c r="A22" s="44" t="s">
        <v>47</v>
      </c>
      <c r="B22" s="36" t="s">
        <v>48</v>
      </c>
      <c r="C22" s="32">
        <f t="shared" si="0"/>
        <v>0</v>
      </c>
      <c r="D22" s="38"/>
      <c r="E22" s="38"/>
      <c r="F22" s="33">
        <f t="shared" si="1"/>
        <v>0</v>
      </c>
      <c r="G22" s="39"/>
      <c r="H22" s="39"/>
      <c r="I22" s="39"/>
      <c r="J22" s="40">
        <f>G22*0.25+H22*0.5+(I22-(M22*0.4+N22*0.3+O22*0.2))*1</f>
        <v>0</v>
      </c>
      <c r="K22" s="39"/>
      <c r="L22" s="39"/>
      <c r="M22" s="39"/>
      <c r="N22" s="39"/>
      <c r="O22" s="39"/>
      <c r="P22" s="39"/>
      <c r="Q22" s="41"/>
      <c r="R22" s="41"/>
    </row>
    <row r="23" spans="1:18" ht="13.5" customHeight="1">
      <c r="A23" s="44" t="s">
        <v>49</v>
      </c>
      <c r="B23" s="36" t="s">
        <v>50</v>
      </c>
      <c r="C23" s="32">
        <f t="shared" si="0"/>
        <v>0</v>
      </c>
      <c r="D23" s="38"/>
      <c r="E23" s="38"/>
      <c r="F23" s="33">
        <f t="shared" si="1"/>
        <v>0</v>
      </c>
      <c r="G23" s="39"/>
      <c r="H23" s="39"/>
      <c r="I23" s="39"/>
      <c r="J23" s="40">
        <f>G23*0.25+H23*0.5+(I23-(M23*0.4+N23*0.3+O23*0.2))*1</f>
        <v>0</v>
      </c>
      <c r="K23" s="39"/>
      <c r="L23" s="39"/>
      <c r="M23" s="39"/>
      <c r="N23" s="39"/>
      <c r="O23" s="39"/>
      <c r="P23" s="39"/>
      <c r="Q23" s="41"/>
      <c r="R23" s="41"/>
    </row>
    <row r="24" spans="1:18" ht="13.5" customHeight="1">
      <c r="A24" s="35" t="s">
        <v>51</v>
      </c>
      <c r="B24" s="36" t="s">
        <v>52</v>
      </c>
      <c r="C24" s="32">
        <f t="shared" si="0"/>
        <v>0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3">
        <f aca="true" t="shared" si="6" ref="G24:O24">SUM(G25:G26)</f>
        <v>0</v>
      </c>
      <c r="H24" s="33">
        <f t="shared" si="6"/>
        <v>0</v>
      </c>
      <c r="I24" s="33">
        <f t="shared" si="6"/>
        <v>0</v>
      </c>
      <c r="J24" s="33">
        <f t="shared" si="6"/>
        <v>0</v>
      </c>
      <c r="K24" s="33">
        <f t="shared" si="6"/>
        <v>0</v>
      </c>
      <c r="L24" s="33">
        <f t="shared" si="6"/>
        <v>0</v>
      </c>
      <c r="M24" s="33">
        <f t="shared" si="6"/>
        <v>0</v>
      </c>
      <c r="N24" s="33">
        <f t="shared" si="6"/>
        <v>0</v>
      </c>
      <c r="O24" s="33">
        <f t="shared" si="6"/>
        <v>0</v>
      </c>
      <c r="P24" s="33">
        <f>SUM(P25:P26)</f>
        <v>0</v>
      </c>
      <c r="Q24" s="34">
        <f>SUM(Q25:Q26)</f>
        <v>0</v>
      </c>
      <c r="R24" s="34">
        <f>SUM(R25:R26)</f>
        <v>0</v>
      </c>
    </row>
    <row r="25" spans="1:18" ht="13.5" customHeight="1">
      <c r="A25" s="37" t="s">
        <v>53</v>
      </c>
      <c r="B25" s="36" t="s">
        <v>54</v>
      </c>
      <c r="C25" s="32">
        <f t="shared" si="0"/>
        <v>0</v>
      </c>
      <c r="D25" s="38"/>
      <c r="E25" s="38"/>
      <c r="F25" s="33">
        <f t="shared" si="1"/>
        <v>0</v>
      </c>
      <c r="G25" s="39"/>
      <c r="H25" s="39"/>
      <c r="I25" s="39"/>
      <c r="J25" s="40">
        <f>G25*0.25+H25*0.5+(I25-(M25*0.4+N25*0.3+O25*0.2))*1</f>
        <v>0</v>
      </c>
      <c r="K25" s="39"/>
      <c r="L25" s="39"/>
      <c r="M25" s="39"/>
      <c r="N25" s="39"/>
      <c r="O25" s="39"/>
      <c r="P25" s="39"/>
      <c r="Q25" s="41"/>
      <c r="R25" s="41"/>
    </row>
    <row r="26" spans="1:18" ht="13.5" customHeight="1">
      <c r="A26" s="37" t="s">
        <v>55</v>
      </c>
      <c r="B26" s="36" t="s">
        <v>56</v>
      </c>
      <c r="C26" s="32">
        <f t="shared" si="0"/>
        <v>0</v>
      </c>
      <c r="D26" s="38"/>
      <c r="E26" s="38"/>
      <c r="F26" s="33">
        <f t="shared" si="1"/>
        <v>0</v>
      </c>
      <c r="G26" s="39"/>
      <c r="H26" s="39"/>
      <c r="I26" s="39"/>
      <c r="J26" s="40">
        <f>G26*0.25+H26*0.5+(I26-(M26*0.4+N26*0.3+O26*0.2))*1</f>
        <v>0</v>
      </c>
      <c r="K26" s="39"/>
      <c r="L26" s="39"/>
      <c r="M26" s="39"/>
      <c r="N26" s="39"/>
      <c r="O26" s="39"/>
      <c r="P26" s="39"/>
      <c r="Q26" s="41"/>
      <c r="R26" s="41"/>
    </row>
    <row r="27" spans="1:18" ht="13.5" customHeight="1">
      <c r="A27" s="35" t="s">
        <v>57</v>
      </c>
      <c r="B27" s="36" t="s">
        <v>58</v>
      </c>
      <c r="C27" s="32">
        <f t="shared" si="0"/>
        <v>0</v>
      </c>
      <c r="D27" s="32">
        <f>SUM(D28:D29)</f>
        <v>0</v>
      </c>
      <c r="E27" s="32">
        <f>SUM(E28:E29)</f>
        <v>0</v>
      </c>
      <c r="F27" s="32">
        <f>SUM(F28:F29)</f>
        <v>0</v>
      </c>
      <c r="G27" s="33">
        <f aca="true" t="shared" si="7" ref="G27:O27">SUM(G28:G29)</f>
        <v>0</v>
      </c>
      <c r="H27" s="33">
        <f t="shared" si="7"/>
        <v>0</v>
      </c>
      <c r="I27" s="33">
        <f t="shared" si="7"/>
        <v>0</v>
      </c>
      <c r="J27" s="33">
        <f t="shared" si="7"/>
        <v>0</v>
      </c>
      <c r="K27" s="33">
        <f t="shared" si="7"/>
        <v>0</v>
      </c>
      <c r="L27" s="33">
        <f t="shared" si="7"/>
        <v>0</v>
      </c>
      <c r="M27" s="33">
        <f t="shared" si="7"/>
        <v>0</v>
      </c>
      <c r="N27" s="33">
        <f t="shared" si="7"/>
        <v>0</v>
      </c>
      <c r="O27" s="33">
        <f t="shared" si="7"/>
        <v>0</v>
      </c>
      <c r="P27" s="33">
        <f>SUM(P28:P29)</f>
        <v>0</v>
      </c>
      <c r="Q27" s="34">
        <f>SUM(Q28:Q29)</f>
        <v>0</v>
      </c>
      <c r="R27" s="34">
        <f>SUM(R28:R29)</f>
        <v>0</v>
      </c>
    </row>
    <row r="28" spans="1:18" ht="13.5" customHeight="1">
      <c r="A28" s="37" t="s">
        <v>59</v>
      </c>
      <c r="B28" s="36" t="s">
        <v>60</v>
      </c>
      <c r="C28" s="32">
        <f t="shared" si="0"/>
        <v>0</v>
      </c>
      <c r="D28" s="38"/>
      <c r="E28" s="38"/>
      <c r="F28" s="33">
        <f>D310*0.02+(D28-D310)*0.01+E310*0.03+(E28-E310)*0.02</f>
        <v>0</v>
      </c>
      <c r="G28" s="39"/>
      <c r="H28" s="39"/>
      <c r="I28" s="39"/>
      <c r="J28" s="40">
        <f>G28*0.25+H28*0.5+(I28-(M28*0.4+N28*0.3+O28*0.2))*1</f>
        <v>0</v>
      </c>
      <c r="K28" s="39"/>
      <c r="L28" s="39"/>
      <c r="M28" s="39"/>
      <c r="N28" s="39"/>
      <c r="O28" s="39"/>
      <c r="P28" s="39"/>
      <c r="Q28" s="41"/>
      <c r="R28" s="41"/>
    </row>
    <row r="29" spans="1:18" ht="13.5" customHeight="1">
      <c r="A29" s="37" t="s">
        <v>61</v>
      </c>
      <c r="B29" s="36" t="s">
        <v>62</v>
      </c>
      <c r="C29" s="32">
        <f t="shared" si="0"/>
        <v>0</v>
      </c>
      <c r="D29" s="38"/>
      <c r="E29" s="38"/>
      <c r="F29" s="33">
        <f>D311*0.02+(D29-D311)*0.01+E311*0.03+(E29-E311)*0.02</f>
        <v>0</v>
      </c>
      <c r="G29" s="39"/>
      <c r="H29" s="39"/>
      <c r="I29" s="39"/>
      <c r="J29" s="40">
        <f>G29*0.25+H29*0.5+(I29-(M29*0.4+N29*0.3+O29*0.2))*1</f>
        <v>0</v>
      </c>
      <c r="K29" s="39"/>
      <c r="L29" s="39"/>
      <c r="M29" s="39"/>
      <c r="N29" s="39"/>
      <c r="O29" s="39"/>
      <c r="P29" s="39"/>
      <c r="Q29" s="41"/>
      <c r="R29" s="41"/>
    </row>
    <row r="30" spans="1:18" ht="13.5" customHeight="1">
      <c r="A30" s="31" t="s">
        <v>63</v>
      </c>
      <c r="B30" s="27" t="s">
        <v>64</v>
      </c>
      <c r="C30" s="32">
        <f t="shared" si="0"/>
        <v>744.97596</v>
      </c>
      <c r="D30" s="32">
        <f>D31+D79+D126+D174+D189+D173</f>
        <v>11.42465</v>
      </c>
      <c r="E30" s="32">
        <f>E31+E79+E126+E174+E189+E173</f>
        <v>0</v>
      </c>
      <c r="F30" s="33">
        <f>F31+F79+F126+F173+F174+F189</f>
        <v>0.1142465</v>
      </c>
      <c r="G30" s="33">
        <f aca="true" t="shared" si="8" ref="G30:O30">G31+G79+G126+G174+G189+G173</f>
        <v>628.76561</v>
      </c>
      <c r="H30" s="33">
        <f t="shared" si="8"/>
        <v>99.10124</v>
      </c>
      <c r="I30" s="33">
        <f t="shared" si="8"/>
        <v>5.68446</v>
      </c>
      <c r="J30" s="33">
        <f t="shared" si="8"/>
        <v>212.42648250000002</v>
      </c>
      <c r="K30" s="33">
        <f t="shared" si="8"/>
        <v>0</v>
      </c>
      <c r="L30" s="33">
        <f t="shared" si="8"/>
        <v>0</v>
      </c>
      <c r="M30" s="33">
        <f t="shared" si="8"/>
        <v>0</v>
      </c>
      <c r="N30" s="33">
        <f t="shared" si="8"/>
        <v>0</v>
      </c>
      <c r="O30" s="33">
        <f t="shared" si="8"/>
        <v>0</v>
      </c>
      <c r="P30" s="33">
        <f>P31+P79+P126+P174+P189+P173</f>
        <v>0</v>
      </c>
      <c r="Q30" s="43">
        <f>Q31+Q79+Q126+Q174+Q189+Q173</f>
        <v>212.42648250000002</v>
      </c>
      <c r="R30" s="34">
        <f>R31+R79+R126+R174+R189+R173</f>
        <v>0</v>
      </c>
    </row>
    <row r="31" spans="1:18" ht="24.75" customHeight="1">
      <c r="A31" s="45" t="s">
        <v>65</v>
      </c>
      <c r="B31" s="46" t="s">
        <v>66</v>
      </c>
      <c r="C31" s="32">
        <f t="shared" si="0"/>
        <v>0</v>
      </c>
      <c r="D31" s="47">
        <f>D32+D54+D59+D64+D70+D71+D77+D78</f>
        <v>0</v>
      </c>
      <c r="E31" s="47">
        <f>E32+E54+E59+E64+E70+E71+E77+E78</f>
        <v>0</v>
      </c>
      <c r="F31" s="47">
        <f>F32+F54+F59+F64+F70+F71+F77+F78</f>
        <v>0</v>
      </c>
      <c r="G31" s="48">
        <f aca="true" t="shared" si="9" ref="G31:O31">G32+G54+G59+G64+G70+G71+G77+G78</f>
        <v>0</v>
      </c>
      <c r="H31" s="48">
        <f t="shared" si="9"/>
        <v>0</v>
      </c>
      <c r="I31" s="48">
        <f t="shared" si="9"/>
        <v>0</v>
      </c>
      <c r="J31" s="48">
        <f t="shared" si="9"/>
        <v>0</v>
      </c>
      <c r="K31" s="48">
        <f t="shared" si="9"/>
        <v>0</v>
      </c>
      <c r="L31" s="48">
        <f t="shared" si="9"/>
        <v>0</v>
      </c>
      <c r="M31" s="48">
        <f t="shared" si="9"/>
        <v>0</v>
      </c>
      <c r="N31" s="48">
        <f t="shared" si="9"/>
        <v>0</v>
      </c>
      <c r="O31" s="48">
        <f t="shared" si="9"/>
        <v>0</v>
      </c>
      <c r="P31" s="48">
        <f>P32+P54+P59+P64+P70+P71+P77+P78</f>
        <v>0</v>
      </c>
      <c r="Q31" s="34">
        <f>Q32+Q54+Q59+Q64+Q70+Q71+Q77+Q78</f>
        <v>0</v>
      </c>
      <c r="R31" s="34">
        <f>R32+R54+R59+R64+R70+R71+R77+R78</f>
        <v>0</v>
      </c>
    </row>
    <row r="32" spans="1:18" ht="13.5" customHeight="1">
      <c r="A32" s="49" t="s">
        <v>67</v>
      </c>
      <c r="B32" s="50" t="s">
        <v>68</v>
      </c>
      <c r="C32" s="32">
        <f t="shared" si="0"/>
        <v>0</v>
      </c>
      <c r="D32" s="47">
        <f>D33+D37+D52+D53</f>
        <v>0</v>
      </c>
      <c r="E32" s="47">
        <f>E33+E37+E52+E53</f>
        <v>0</v>
      </c>
      <c r="F32" s="47">
        <f>F33+F37+F52+F53</f>
        <v>0</v>
      </c>
      <c r="G32" s="48">
        <f aca="true" t="shared" si="10" ref="G32:O32">G33+G37+G52+G53</f>
        <v>0</v>
      </c>
      <c r="H32" s="48">
        <f t="shared" si="10"/>
        <v>0</v>
      </c>
      <c r="I32" s="48">
        <f t="shared" si="10"/>
        <v>0</v>
      </c>
      <c r="J32" s="48">
        <f t="shared" si="10"/>
        <v>0</v>
      </c>
      <c r="K32" s="48">
        <f t="shared" si="10"/>
        <v>0</v>
      </c>
      <c r="L32" s="48">
        <f t="shared" si="10"/>
        <v>0</v>
      </c>
      <c r="M32" s="48">
        <f t="shared" si="10"/>
        <v>0</v>
      </c>
      <c r="N32" s="48">
        <f t="shared" si="10"/>
        <v>0</v>
      </c>
      <c r="O32" s="48">
        <f t="shared" si="10"/>
        <v>0</v>
      </c>
      <c r="P32" s="48">
        <f>P33+P37+P52+P53</f>
        <v>0</v>
      </c>
      <c r="Q32" s="34">
        <f>Q33+Q37+Q52+Q53</f>
        <v>0</v>
      </c>
      <c r="R32" s="34">
        <f>R33+R37+R52+R53</f>
        <v>0</v>
      </c>
    </row>
    <row r="33" spans="1:18" ht="13.5" customHeight="1">
      <c r="A33" s="51" t="s">
        <v>69</v>
      </c>
      <c r="B33" s="50" t="s">
        <v>70</v>
      </c>
      <c r="C33" s="32">
        <f t="shared" si="0"/>
        <v>0</v>
      </c>
      <c r="D33" s="47">
        <f>SUM(D34:D36)</f>
        <v>0</v>
      </c>
      <c r="E33" s="47">
        <f>SUM(E34:E36)</f>
        <v>0</v>
      </c>
      <c r="F33" s="47">
        <f>SUM(F34:F36)</f>
        <v>0</v>
      </c>
      <c r="G33" s="48">
        <f aca="true" t="shared" si="11" ref="G33:O33">SUM(G34:G36)</f>
        <v>0</v>
      </c>
      <c r="H33" s="48">
        <f t="shared" si="11"/>
        <v>0</v>
      </c>
      <c r="I33" s="48">
        <f t="shared" si="11"/>
        <v>0</v>
      </c>
      <c r="J33" s="48">
        <f t="shared" si="11"/>
        <v>0</v>
      </c>
      <c r="K33" s="48">
        <f t="shared" si="11"/>
        <v>0</v>
      </c>
      <c r="L33" s="48">
        <f t="shared" si="11"/>
        <v>0</v>
      </c>
      <c r="M33" s="48">
        <f t="shared" si="11"/>
        <v>0</v>
      </c>
      <c r="N33" s="48">
        <f t="shared" si="11"/>
        <v>0</v>
      </c>
      <c r="O33" s="48">
        <f t="shared" si="11"/>
        <v>0</v>
      </c>
      <c r="P33" s="48">
        <f>SUM(P34:P36)</f>
        <v>0</v>
      </c>
      <c r="Q33" s="34">
        <f>SUM(Q34:Q36)</f>
        <v>0</v>
      </c>
      <c r="R33" s="34">
        <f>SUM(R34:R36)</f>
        <v>0</v>
      </c>
    </row>
    <row r="34" spans="1:18" ht="26.25" customHeight="1">
      <c r="A34" s="52" t="s">
        <v>71</v>
      </c>
      <c r="B34" s="50" t="s">
        <v>72</v>
      </c>
      <c r="C34" s="32">
        <f t="shared" si="0"/>
        <v>0</v>
      </c>
      <c r="D34" s="53"/>
      <c r="E34" s="53"/>
      <c r="F34" s="33">
        <f aca="true" t="shared" si="12" ref="F34:F97">D316*0.02+(D34-D316)*0.01+E316*0.03+(E34-E316)*0.02</f>
        <v>0</v>
      </c>
      <c r="G34" s="54"/>
      <c r="H34" s="54"/>
      <c r="I34" s="54"/>
      <c r="J34" s="40">
        <f>G34*0.25+H34*0.5+(I34-(M34*0.4+N34*0.3+O34*0.2))*1</f>
        <v>0</v>
      </c>
      <c r="K34" s="54"/>
      <c r="L34" s="54"/>
      <c r="M34" s="54"/>
      <c r="N34" s="54"/>
      <c r="O34" s="54"/>
      <c r="P34" s="54"/>
      <c r="Q34" s="55"/>
      <c r="R34" s="41"/>
    </row>
    <row r="35" spans="1:18" ht="13.5" customHeight="1">
      <c r="A35" s="52" t="s">
        <v>73</v>
      </c>
      <c r="B35" s="50" t="s">
        <v>74</v>
      </c>
      <c r="C35" s="32">
        <f t="shared" si="0"/>
        <v>0</v>
      </c>
      <c r="D35" s="53"/>
      <c r="E35" s="53"/>
      <c r="F35" s="33">
        <f t="shared" si="12"/>
        <v>0</v>
      </c>
      <c r="G35" s="54"/>
      <c r="H35" s="54"/>
      <c r="I35" s="54"/>
      <c r="J35" s="40">
        <f>G35*0.25+H35*0.5+(I35-(M35*0.4+N35*0.3+O35*0.2))*1</f>
        <v>0</v>
      </c>
      <c r="K35" s="54"/>
      <c r="L35" s="54"/>
      <c r="M35" s="54"/>
      <c r="N35" s="54"/>
      <c r="O35" s="54"/>
      <c r="P35" s="54"/>
      <c r="Q35" s="55"/>
      <c r="R35" s="41"/>
    </row>
    <row r="36" spans="1:18" ht="13.5" customHeight="1">
      <c r="A36" s="56" t="s">
        <v>75</v>
      </c>
      <c r="B36" s="50" t="s">
        <v>76</v>
      </c>
      <c r="C36" s="32">
        <f t="shared" si="0"/>
        <v>0</v>
      </c>
      <c r="D36" s="53"/>
      <c r="E36" s="53"/>
      <c r="F36" s="33">
        <f t="shared" si="12"/>
        <v>0</v>
      </c>
      <c r="G36" s="54"/>
      <c r="H36" s="54"/>
      <c r="I36" s="54"/>
      <c r="J36" s="40">
        <f>G36*0.25+H36*0.5+(I36-(M36*0.4+N36*0.3+O36*0.2))*1</f>
        <v>0</v>
      </c>
      <c r="K36" s="54"/>
      <c r="L36" s="54"/>
      <c r="M36" s="54"/>
      <c r="N36" s="54"/>
      <c r="O36" s="54"/>
      <c r="P36" s="54"/>
      <c r="Q36" s="55"/>
      <c r="R36" s="41"/>
    </row>
    <row r="37" spans="1:18" ht="13.5" customHeight="1">
      <c r="A37" s="51" t="s">
        <v>77</v>
      </c>
      <c r="B37" s="50" t="s">
        <v>78</v>
      </c>
      <c r="C37" s="32">
        <f t="shared" si="0"/>
        <v>0</v>
      </c>
      <c r="D37" s="47">
        <f>SUM(D38:D51)</f>
        <v>0</v>
      </c>
      <c r="E37" s="47">
        <f>SUM(E38:E51)</f>
        <v>0</v>
      </c>
      <c r="F37" s="33">
        <f t="shared" si="12"/>
        <v>0</v>
      </c>
      <c r="G37" s="48">
        <f aca="true" t="shared" si="13" ref="G37:O37">SUM(G38:G51)</f>
        <v>0</v>
      </c>
      <c r="H37" s="48">
        <f t="shared" si="13"/>
        <v>0</v>
      </c>
      <c r="I37" s="48">
        <f t="shared" si="13"/>
        <v>0</v>
      </c>
      <c r="J37" s="48">
        <f t="shared" si="13"/>
        <v>0</v>
      </c>
      <c r="K37" s="48">
        <f t="shared" si="13"/>
        <v>0</v>
      </c>
      <c r="L37" s="48">
        <f t="shared" si="13"/>
        <v>0</v>
      </c>
      <c r="M37" s="48">
        <f t="shared" si="13"/>
        <v>0</v>
      </c>
      <c r="N37" s="48">
        <f t="shared" si="13"/>
        <v>0</v>
      </c>
      <c r="O37" s="48">
        <f t="shared" si="13"/>
        <v>0</v>
      </c>
      <c r="P37" s="48">
        <f>SUM(P38:P51)</f>
        <v>0</v>
      </c>
      <c r="Q37" s="34">
        <f>SUM(Q38:Q51)</f>
        <v>0</v>
      </c>
      <c r="R37" s="34">
        <f>SUM(R38:R51)</f>
        <v>0</v>
      </c>
    </row>
    <row r="38" spans="1:18" ht="13.5" customHeight="1">
      <c r="A38" s="52" t="s">
        <v>79</v>
      </c>
      <c r="B38" s="50" t="s">
        <v>80</v>
      </c>
      <c r="C38" s="32">
        <f t="shared" si="0"/>
        <v>0</v>
      </c>
      <c r="D38" s="53"/>
      <c r="E38" s="53"/>
      <c r="F38" s="33">
        <f t="shared" si="12"/>
        <v>0</v>
      </c>
      <c r="G38" s="54"/>
      <c r="H38" s="54"/>
      <c r="I38" s="54"/>
      <c r="J38" s="40">
        <f aca="true" t="shared" si="14" ref="J38:J53">G38*0.25+H38*0.5+(I38-(M38*0.4+N38*0.3+O38*0.2))*1</f>
        <v>0</v>
      </c>
      <c r="K38" s="54"/>
      <c r="L38" s="54"/>
      <c r="M38" s="54"/>
      <c r="N38" s="54"/>
      <c r="O38" s="54"/>
      <c r="P38" s="39"/>
      <c r="Q38" s="55"/>
      <c r="R38" s="41"/>
    </row>
    <row r="39" spans="1:18" ht="13.5" customHeight="1">
      <c r="A39" s="52" t="s">
        <v>81</v>
      </c>
      <c r="B39" s="50" t="s">
        <v>82</v>
      </c>
      <c r="C39" s="32">
        <f t="shared" si="0"/>
        <v>0</v>
      </c>
      <c r="D39" s="53"/>
      <c r="E39" s="53"/>
      <c r="F39" s="33">
        <f t="shared" si="12"/>
        <v>0</v>
      </c>
      <c r="G39" s="54"/>
      <c r="H39" s="54"/>
      <c r="I39" s="54"/>
      <c r="J39" s="40">
        <f t="shared" si="14"/>
        <v>0</v>
      </c>
      <c r="K39" s="54"/>
      <c r="L39" s="54"/>
      <c r="M39" s="54"/>
      <c r="N39" s="54"/>
      <c r="O39" s="54"/>
      <c r="P39" s="39"/>
      <c r="Q39" s="55"/>
      <c r="R39" s="41"/>
    </row>
    <row r="40" spans="1:18" ht="13.5" customHeight="1">
      <c r="A40" s="52" t="s">
        <v>83</v>
      </c>
      <c r="B40" s="50" t="s">
        <v>84</v>
      </c>
      <c r="C40" s="32">
        <f t="shared" si="0"/>
        <v>0</v>
      </c>
      <c r="D40" s="53"/>
      <c r="E40" s="53"/>
      <c r="F40" s="33">
        <f>D322*0.02+(D40-D322)*0.01+E322*0.03+(E40-E322)*0.02</f>
        <v>0</v>
      </c>
      <c r="G40" s="54"/>
      <c r="H40" s="54"/>
      <c r="I40" s="54"/>
      <c r="J40" s="40">
        <f t="shared" si="14"/>
        <v>0</v>
      </c>
      <c r="K40" s="54"/>
      <c r="L40" s="54"/>
      <c r="M40" s="54"/>
      <c r="N40" s="54"/>
      <c r="O40" s="54"/>
      <c r="P40" s="39"/>
      <c r="Q40" s="55"/>
      <c r="R40" s="41"/>
    </row>
    <row r="41" spans="1:18" ht="13.5" customHeight="1">
      <c r="A41" s="56" t="s">
        <v>85</v>
      </c>
      <c r="B41" s="50" t="s">
        <v>86</v>
      </c>
      <c r="C41" s="32">
        <f t="shared" si="0"/>
        <v>0</v>
      </c>
      <c r="D41" s="53"/>
      <c r="E41" s="53"/>
      <c r="F41" s="33">
        <f t="shared" si="12"/>
        <v>0</v>
      </c>
      <c r="G41" s="54"/>
      <c r="H41" s="54"/>
      <c r="I41" s="54"/>
      <c r="J41" s="40">
        <f t="shared" si="14"/>
        <v>0</v>
      </c>
      <c r="K41" s="54"/>
      <c r="L41" s="54"/>
      <c r="M41" s="54"/>
      <c r="N41" s="54"/>
      <c r="O41" s="54"/>
      <c r="P41" s="39"/>
      <c r="Q41" s="55"/>
      <c r="R41" s="41"/>
    </row>
    <row r="42" spans="1:18" ht="13.5" customHeight="1">
      <c r="A42" s="56" t="s">
        <v>87</v>
      </c>
      <c r="B42" s="50" t="s">
        <v>88</v>
      </c>
      <c r="C42" s="32">
        <f t="shared" si="0"/>
        <v>0</v>
      </c>
      <c r="D42" s="53"/>
      <c r="E42" s="53"/>
      <c r="F42" s="33">
        <f t="shared" si="12"/>
        <v>0</v>
      </c>
      <c r="G42" s="54"/>
      <c r="H42" s="54"/>
      <c r="I42" s="54"/>
      <c r="J42" s="40">
        <f t="shared" si="14"/>
        <v>0</v>
      </c>
      <c r="K42" s="54"/>
      <c r="L42" s="54"/>
      <c r="M42" s="54"/>
      <c r="N42" s="54"/>
      <c r="O42" s="54"/>
      <c r="P42" s="39"/>
      <c r="Q42" s="55"/>
      <c r="R42" s="41"/>
    </row>
    <row r="43" spans="1:18" ht="13.5" customHeight="1">
      <c r="A43" s="56" t="s">
        <v>89</v>
      </c>
      <c r="B43" s="50" t="s">
        <v>90</v>
      </c>
      <c r="C43" s="32">
        <f t="shared" si="0"/>
        <v>0</v>
      </c>
      <c r="D43" s="57"/>
      <c r="E43" s="57"/>
      <c r="F43" s="33">
        <f t="shared" si="12"/>
        <v>0</v>
      </c>
      <c r="G43" s="54"/>
      <c r="H43" s="54"/>
      <c r="I43" s="54"/>
      <c r="J43" s="40">
        <f t="shared" si="14"/>
        <v>0</v>
      </c>
      <c r="K43" s="54"/>
      <c r="L43" s="54"/>
      <c r="M43" s="54"/>
      <c r="N43" s="54"/>
      <c r="O43" s="54"/>
      <c r="P43" s="39"/>
      <c r="Q43" s="55"/>
      <c r="R43" s="41"/>
    </row>
    <row r="44" spans="1:18" ht="13.5" customHeight="1">
      <c r="A44" s="56" t="s">
        <v>91</v>
      </c>
      <c r="B44" s="50" t="s">
        <v>92</v>
      </c>
      <c r="C44" s="32">
        <f t="shared" si="0"/>
        <v>0</v>
      </c>
      <c r="D44" s="57"/>
      <c r="E44" s="57"/>
      <c r="F44" s="33">
        <f t="shared" si="12"/>
        <v>0</v>
      </c>
      <c r="G44" s="54"/>
      <c r="H44" s="54"/>
      <c r="I44" s="54"/>
      <c r="J44" s="40">
        <f t="shared" si="14"/>
        <v>0</v>
      </c>
      <c r="K44" s="54"/>
      <c r="L44" s="54"/>
      <c r="M44" s="54"/>
      <c r="N44" s="54"/>
      <c r="O44" s="54"/>
      <c r="P44" s="39"/>
      <c r="Q44" s="55"/>
      <c r="R44" s="41"/>
    </row>
    <row r="45" spans="1:18" ht="13.5" customHeight="1">
      <c r="A45" s="56" t="s">
        <v>93</v>
      </c>
      <c r="B45" s="50" t="s">
        <v>94</v>
      </c>
      <c r="C45" s="32">
        <f t="shared" si="0"/>
        <v>0</v>
      </c>
      <c r="D45" s="53"/>
      <c r="E45" s="53"/>
      <c r="F45" s="33">
        <f t="shared" si="12"/>
        <v>0</v>
      </c>
      <c r="G45" s="54"/>
      <c r="H45" s="54"/>
      <c r="I45" s="54"/>
      <c r="J45" s="40">
        <f t="shared" si="14"/>
        <v>0</v>
      </c>
      <c r="K45" s="54"/>
      <c r="L45" s="54"/>
      <c r="M45" s="54"/>
      <c r="N45" s="54"/>
      <c r="O45" s="54"/>
      <c r="P45" s="39"/>
      <c r="Q45" s="55"/>
      <c r="R45" s="41"/>
    </row>
    <row r="46" spans="1:18" ht="13.5" customHeight="1">
      <c r="A46" s="56" t="s">
        <v>95</v>
      </c>
      <c r="B46" s="50" t="s">
        <v>96</v>
      </c>
      <c r="C46" s="32">
        <f t="shared" si="0"/>
        <v>0</v>
      </c>
      <c r="D46" s="53"/>
      <c r="E46" s="53"/>
      <c r="F46" s="33">
        <f t="shared" si="12"/>
        <v>0</v>
      </c>
      <c r="G46" s="54"/>
      <c r="H46" s="54"/>
      <c r="I46" s="54"/>
      <c r="J46" s="40">
        <f t="shared" si="14"/>
        <v>0</v>
      </c>
      <c r="K46" s="54"/>
      <c r="L46" s="54"/>
      <c r="M46" s="54"/>
      <c r="N46" s="54"/>
      <c r="O46" s="54"/>
      <c r="P46" s="39"/>
      <c r="Q46" s="55"/>
      <c r="R46" s="41"/>
    </row>
    <row r="47" spans="1:18" ht="13.5" customHeight="1">
      <c r="A47" s="58" t="s">
        <v>97</v>
      </c>
      <c r="B47" s="50" t="s">
        <v>98</v>
      </c>
      <c r="C47" s="32">
        <f t="shared" si="0"/>
        <v>0</v>
      </c>
      <c r="D47" s="53"/>
      <c r="E47" s="53"/>
      <c r="F47" s="33">
        <f t="shared" si="12"/>
        <v>0</v>
      </c>
      <c r="G47" s="54"/>
      <c r="H47" s="54"/>
      <c r="I47" s="54"/>
      <c r="J47" s="40">
        <f t="shared" si="14"/>
        <v>0</v>
      </c>
      <c r="K47" s="54"/>
      <c r="L47" s="54"/>
      <c r="M47" s="54"/>
      <c r="N47" s="54"/>
      <c r="O47" s="54"/>
      <c r="P47" s="39"/>
      <c r="Q47" s="55"/>
      <c r="R47" s="41"/>
    </row>
    <row r="48" spans="1:18" ht="13.5" customHeight="1">
      <c r="A48" s="52" t="s">
        <v>99</v>
      </c>
      <c r="B48" s="50" t="s">
        <v>100</v>
      </c>
      <c r="C48" s="32">
        <f t="shared" si="0"/>
        <v>0</v>
      </c>
      <c r="D48" s="53"/>
      <c r="E48" s="53"/>
      <c r="F48" s="33">
        <f t="shared" si="12"/>
        <v>0</v>
      </c>
      <c r="G48" s="54"/>
      <c r="H48" s="54"/>
      <c r="I48" s="54"/>
      <c r="J48" s="40">
        <f t="shared" si="14"/>
        <v>0</v>
      </c>
      <c r="K48" s="54"/>
      <c r="L48" s="54"/>
      <c r="M48" s="54"/>
      <c r="N48" s="54"/>
      <c r="O48" s="54"/>
      <c r="P48" s="39"/>
      <c r="Q48" s="55"/>
      <c r="R48" s="41"/>
    </row>
    <row r="49" spans="1:18" ht="13.5" customHeight="1">
      <c r="A49" s="52" t="s">
        <v>101</v>
      </c>
      <c r="B49" s="50" t="s">
        <v>102</v>
      </c>
      <c r="C49" s="32">
        <f t="shared" si="0"/>
        <v>0</v>
      </c>
      <c r="D49" s="53"/>
      <c r="E49" s="53"/>
      <c r="F49" s="33">
        <f t="shared" si="12"/>
        <v>0</v>
      </c>
      <c r="G49" s="54"/>
      <c r="H49" s="54"/>
      <c r="I49" s="54"/>
      <c r="J49" s="40">
        <f t="shared" si="14"/>
        <v>0</v>
      </c>
      <c r="K49" s="54"/>
      <c r="L49" s="54"/>
      <c r="M49" s="54"/>
      <c r="N49" s="54"/>
      <c r="O49" s="54"/>
      <c r="P49" s="39"/>
      <c r="Q49" s="55"/>
      <c r="R49" s="41"/>
    </row>
    <row r="50" spans="1:18" ht="13.5" customHeight="1">
      <c r="A50" s="52" t="s">
        <v>103</v>
      </c>
      <c r="B50" s="50" t="s">
        <v>104</v>
      </c>
      <c r="C50" s="32">
        <f t="shared" si="0"/>
        <v>0</v>
      </c>
      <c r="D50" s="53"/>
      <c r="E50" s="53"/>
      <c r="F50" s="33">
        <f t="shared" si="12"/>
        <v>0</v>
      </c>
      <c r="G50" s="54"/>
      <c r="H50" s="54"/>
      <c r="I50" s="54"/>
      <c r="J50" s="40">
        <f t="shared" si="14"/>
        <v>0</v>
      </c>
      <c r="K50" s="54"/>
      <c r="L50" s="54"/>
      <c r="M50" s="54"/>
      <c r="N50" s="54"/>
      <c r="O50" s="54"/>
      <c r="P50" s="39"/>
      <c r="Q50" s="55"/>
      <c r="R50" s="41"/>
    </row>
    <row r="51" spans="1:18" ht="13.5" customHeight="1">
      <c r="A51" s="52" t="s">
        <v>105</v>
      </c>
      <c r="B51" s="50" t="s">
        <v>106</v>
      </c>
      <c r="C51" s="32">
        <f t="shared" si="0"/>
        <v>0</v>
      </c>
      <c r="D51" s="53"/>
      <c r="E51" s="53"/>
      <c r="F51" s="33">
        <f t="shared" si="12"/>
        <v>0</v>
      </c>
      <c r="G51" s="54"/>
      <c r="H51" s="54"/>
      <c r="I51" s="54"/>
      <c r="J51" s="40">
        <f t="shared" si="14"/>
        <v>0</v>
      </c>
      <c r="K51" s="54"/>
      <c r="L51" s="54"/>
      <c r="M51" s="54"/>
      <c r="N51" s="54"/>
      <c r="O51" s="54"/>
      <c r="P51" s="39"/>
      <c r="Q51" s="55"/>
      <c r="R51" s="41"/>
    </row>
    <row r="52" spans="1:18" ht="13.5" customHeight="1">
      <c r="A52" s="51" t="s">
        <v>107</v>
      </c>
      <c r="B52" s="50" t="s">
        <v>108</v>
      </c>
      <c r="C52" s="32">
        <f t="shared" si="0"/>
        <v>0</v>
      </c>
      <c r="D52" s="53"/>
      <c r="E52" s="53"/>
      <c r="F52" s="33">
        <f t="shared" si="12"/>
        <v>0</v>
      </c>
      <c r="G52" s="54"/>
      <c r="H52" s="54"/>
      <c r="I52" s="54"/>
      <c r="J52" s="40">
        <f t="shared" si="14"/>
        <v>0</v>
      </c>
      <c r="K52" s="54"/>
      <c r="L52" s="54"/>
      <c r="M52" s="54"/>
      <c r="N52" s="54"/>
      <c r="O52" s="54"/>
      <c r="P52" s="39"/>
      <c r="Q52" s="55"/>
      <c r="R52" s="41"/>
    </row>
    <row r="53" spans="1:18" ht="13.5" customHeight="1">
      <c r="A53" s="51" t="s">
        <v>109</v>
      </c>
      <c r="B53" s="50" t="s">
        <v>110</v>
      </c>
      <c r="C53" s="32">
        <f t="shared" si="0"/>
        <v>0</v>
      </c>
      <c r="D53" s="53"/>
      <c r="E53" s="53"/>
      <c r="F53" s="33">
        <f t="shared" si="12"/>
        <v>0</v>
      </c>
      <c r="G53" s="54"/>
      <c r="H53" s="54"/>
      <c r="I53" s="54"/>
      <c r="J53" s="40">
        <f t="shared" si="14"/>
        <v>0</v>
      </c>
      <c r="K53" s="54"/>
      <c r="L53" s="54"/>
      <c r="M53" s="54"/>
      <c r="N53" s="54"/>
      <c r="O53" s="54"/>
      <c r="P53" s="39"/>
      <c r="Q53" s="55"/>
      <c r="R53" s="41"/>
    </row>
    <row r="54" spans="1:18" ht="13.5" customHeight="1">
      <c r="A54" s="49" t="s">
        <v>111</v>
      </c>
      <c r="B54" s="50" t="s">
        <v>112</v>
      </c>
      <c r="C54" s="32">
        <f t="shared" si="0"/>
        <v>0</v>
      </c>
      <c r="D54" s="47">
        <f>SUM(D55:D58)</f>
        <v>0</v>
      </c>
      <c r="E54" s="47">
        <f>SUM(E55:E58)</f>
        <v>0</v>
      </c>
      <c r="F54" s="33">
        <f t="shared" si="12"/>
        <v>0</v>
      </c>
      <c r="G54" s="48">
        <f aca="true" t="shared" si="15" ref="G54:O54">SUM(G55:G58)</f>
        <v>0</v>
      </c>
      <c r="H54" s="48">
        <f t="shared" si="15"/>
        <v>0</v>
      </c>
      <c r="I54" s="48">
        <f t="shared" si="15"/>
        <v>0</v>
      </c>
      <c r="J54" s="48">
        <f t="shared" si="15"/>
        <v>0</v>
      </c>
      <c r="K54" s="48">
        <f t="shared" si="15"/>
        <v>0</v>
      </c>
      <c r="L54" s="48">
        <f t="shared" si="15"/>
        <v>0</v>
      </c>
      <c r="M54" s="48">
        <f t="shared" si="15"/>
        <v>0</v>
      </c>
      <c r="N54" s="48">
        <f t="shared" si="15"/>
        <v>0</v>
      </c>
      <c r="O54" s="48">
        <f t="shared" si="15"/>
        <v>0</v>
      </c>
      <c r="P54" s="48">
        <f>SUM(P55:P58)</f>
        <v>0</v>
      </c>
      <c r="Q54" s="34">
        <f>SUM(Q55:Q58)</f>
        <v>0</v>
      </c>
      <c r="R54" s="34">
        <f>SUM(R55:R58)</f>
        <v>0</v>
      </c>
    </row>
    <row r="55" spans="1:18" ht="25.5">
      <c r="A55" s="52" t="s">
        <v>113</v>
      </c>
      <c r="B55" s="50" t="s">
        <v>114</v>
      </c>
      <c r="C55" s="32">
        <f t="shared" si="0"/>
        <v>0</v>
      </c>
      <c r="D55" s="57"/>
      <c r="E55" s="57"/>
      <c r="F55" s="33">
        <f t="shared" si="12"/>
        <v>0</v>
      </c>
      <c r="G55" s="54"/>
      <c r="H55" s="54"/>
      <c r="I55" s="54"/>
      <c r="J55" s="40">
        <f>G55*0.25+H55*0.5+(I55-(M55*0.4+N55*0.3+O55*0.2))*1</f>
        <v>0</v>
      </c>
      <c r="K55" s="54"/>
      <c r="L55" s="54"/>
      <c r="M55" s="54"/>
      <c r="N55" s="54"/>
      <c r="O55" s="54"/>
      <c r="P55" s="39"/>
      <c r="Q55" s="55"/>
      <c r="R55" s="41"/>
    </row>
    <row r="56" spans="1:18" ht="13.5" customHeight="1">
      <c r="A56" s="52" t="s">
        <v>115</v>
      </c>
      <c r="B56" s="50" t="s">
        <v>116</v>
      </c>
      <c r="C56" s="32">
        <f t="shared" si="0"/>
        <v>0</v>
      </c>
      <c r="D56" s="53"/>
      <c r="E56" s="53"/>
      <c r="F56" s="33">
        <f t="shared" si="12"/>
        <v>0</v>
      </c>
      <c r="G56" s="54"/>
      <c r="H56" s="54"/>
      <c r="I56" s="54"/>
      <c r="J56" s="40">
        <f>G56*0.25+H56*0.5+(I56-(M56*0.4+N56*0.3+O56*0.2))*1</f>
        <v>0</v>
      </c>
      <c r="K56" s="54"/>
      <c r="L56" s="54"/>
      <c r="M56" s="54"/>
      <c r="N56" s="54"/>
      <c r="O56" s="54"/>
      <c r="P56" s="39"/>
      <c r="Q56" s="55"/>
      <c r="R56" s="41"/>
    </row>
    <row r="57" spans="1:18" ht="13.5" customHeight="1">
      <c r="A57" s="52" t="s">
        <v>117</v>
      </c>
      <c r="B57" s="50" t="s">
        <v>118</v>
      </c>
      <c r="C57" s="32">
        <f t="shared" si="0"/>
        <v>0</v>
      </c>
      <c r="D57" s="53"/>
      <c r="E57" s="53"/>
      <c r="F57" s="33">
        <f t="shared" si="12"/>
        <v>0</v>
      </c>
      <c r="G57" s="54"/>
      <c r="H57" s="54"/>
      <c r="I57" s="54"/>
      <c r="J57" s="40">
        <f>G57*0.25+H57*0.5+(I57-(M57*0.4+N57*0.3+O57*0.2))*1</f>
        <v>0</v>
      </c>
      <c r="K57" s="54"/>
      <c r="L57" s="54"/>
      <c r="M57" s="54"/>
      <c r="N57" s="54"/>
      <c r="O57" s="54"/>
      <c r="P57" s="39"/>
      <c r="Q57" s="55"/>
      <c r="R57" s="41"/>
    </row>
    <row r="58" spans="1:18" ht="13.5" customHeight="1">
      <c r="A58" s="52" t="s">
        <v>119</v>
      </c>
      <c r="B58" s="50" t="s">
        <v>120</v>
      </c>
      <c r="C58" s="32">
        <f t="shared" si="0"/>
        <v>0</v>
      </c>
      <c r="D58" s="53"/>
      <c r="E58" s="53"/>
      <c r="F58" s="33">
        <f t="shared" si="12"/>
        <v>0</v>
      </c>
      <c r="G58" s="54"/>
      <c r="H58" s="54"/>
      <c r="I58" s="54"/>
      <c r="J58" s="40">
        <f>G58*0.25+H58*0.5+(I58-(M58*0.4+N58*0.3+O58*0.2))*1</f>
        <v>0</v>
      </c>
      <c r="K58" s="54"/>
      <c r="L58" s="54"/>
      <c r="M58" s="54"/>
      <c r="N58" s="54"/>
      <c r="O58" s="54"/>
      <c r="P58" s="39"/>
      <c r="Q58" s="55"/>
      <c r="R58" s="41"/>
    </row>
    <row r="59" spans="1:18" ht="13.5" customHeight="1">
      <c r="A59" s="49" t="s">
        <v>121</v>
      </c>
      <c r="B59" s="50" t="s">
        <v>122</v>
      </c>
      <c r="C59" s="32">
        <f t="shared" si="0"/>
        <v>0</v>
      </c>
      <c r="D59" s="47">
        <f>SUM(D60:D63)</f>
        <v>0</v>
      </c>
      <c r="E59" s="47">
        <f>SUM(E60:E63)</f>
        <v>0</v>
      </c>
      <c r="F59" s="33">
        <f t="shared" si="12"/>
        <v>0</v>
      </c>
      <c r="G59" s="48">
        <f aca="true" t="shared" si="16" ref="G59:O59">SUM(G60:G63)</f>
        <v>0</v>
      </c>
      <c r="H59" s="48">
        <f t="shared" si="16"/>
        <v>0</v>
      </c>
      <c r="I59" s="48">
        <f t="shared" si="16"/>
        <v>0</v>
      </c>
      <c r="J59" s="48">
        <f t="shared" si="16"/>
        <v>0</v>
      </c>
      <c r="K59" s="48">
        <f t="shared" si="16"/>
        <v>0</v>
      </c>
      <c r="L59" s="48">
        <f t="shared" si="16"/>
        <v>0</v>
      </c>
      <c r="M59" s="48">
        <f t="shared" si="16"/>
        <v>0</v>
      </c>
      <c r="N59" s="48">
        <f t="shared" si="16"/>
        <v>0</v>
      </c>
      <c r="O59" s="48">
        <f t="shared" si="16"/>
        <v>0</v>
      </c>
      <c r="P59" s="48">
        <f>SUM(P60:P63)</f>
        <v>0</v>
      </c>
      <c r="Q59" s="34">
        <f>SUM(Q60:Q63)</f>
        <v>0</v>
      </c>
      <c r="R59" s="34">
        <f>SUM(R60:R63)</f>
        <v>0</v>
      </c>
    </row>
    <row r="60" spans="1:18" ht="13.5" customHeight="1">
      <c r="A60" s="52" t="s">
        <v>123</v>
      </c>
      <c r="B60" s="50" t="s">
        <v>124</v>
      </c>
      <c r="C60" s="32">
        <f t="shared" si="0"/>
        <v>0</v>
      </c>
      <c r="D60" s="53"/>
      <c r="E60" s="53"/>
      <c r="F60" s="33">
        <f t="shared" si="12"/>
        <v>0</v>
      </c>
      <c r="G60" s="54"/>
      <c r="H60" s="54"/>
      <c r="I60" s="54"/>
      <c r="J60" s="40">
        <f>G60*0.25+H60*0.5+(I60-(M60*0.4+N60*0.3+O60*0.2))*1</f>
        <v>0</v>
      </c>
      <c r="K60" s="54"/>
      <c r="L60" s="54"/>
      <c r="M60" s="54"/>
      <c r="N60" s="54"/>
      <c r="O60" s="54"/>
      <c r="P60" s="39"/>
      <c r="Q60" s="55"/>
      <c r="R60" s="41"/>
    </row>
    <row r="61" spans="1:18" ht="13.5" customHeight="1">
      <c r="A61" s="52" t="s">
        <v>125</v>
      </c>
      <c r="B61" s="50" t="s">
        <v>126</v>
      </c>
      <c r="C61" s="32">
        <f t="shared" si="0"/>
        <v>0</v>
      </c>
      <c r="D61" s="53"/>
      <c r="E61" s="53"/>
      <c r="F61" s="33">
        <f t="shared" si="12"/>
        <v>0</v>
      </c>
      <c r="G61" s="54"/>
      <c r="H61" s="54"/>
      <c r="I61" s="54"/>
      <c r="J61" s="40">
        <f>G61*0.25+H61*0.5+(I61-(M61*0.4+N61*0.3+O61*0.2))*1</f>
        <v>0</v>
      </c>
      <c r="K61" s="54"/>
      <c r="L61" s="54"/>
      <c r="M61" s="54"/>
      <c r="N61" s="54"/>
      <c r="O61" s="54"/>
      <c r="P61" s="39"/>
      <c r="Q61" s="55"/>
      <c r="R61" s="41"/>
    </row>
    <row r="62" spans="1:18" ht="13.5" customHeight="1">
      <c r="A62" s="52" t="s">
        <v>127</v>
      </c>
      <c r="B62" s="50" t="s">
        <v>128</v>
      </c>
      <c r="C62" s="32">
        <f t="shared" si="0"/>
        <v>0</v>
      </c>
      <c r="D62" s="53"/>
      <c r="E62" s="53"/>
      <c r="F62" s="33">
        <f t="shared" si="12"/>
        <v>0</v>
      </c>
      <c r="G62" s="54"/>
      <c r="H62" s="54"/>
      <c r="I62" s="54"/>
      <c r="J62" s="40">
        <f>G62*0.25+H62*0.5+(I62-(M62*0.4+N62*0.3+O62*0.2))*1</f>
        <v>0</v>
      </c>
      <c r="K62" s="54"/>
      <c r="L62" s="54"/>
      <c r="M62" s="54"/>
      <c r="N62" s="54"/>
      <c r="O62" s="54"/>
      <c r="P62" s="39"/>
      <c r="Q62" s="55"/>
      <c r="R62" s="41"/>
    </row>
    <row r="63" spans="1:18" ht="13.5" customHeight="1">
      <c r="A63" s="52" t="s">
        <v>129</v>
      </c>
      <c r="B63" s="50" t="s">
        <v>130</v>
      </c>
      <c r="C63" s="32">
        <f t="shared" si="0"/>
        <v>0</v>
      </c>
      <c r="D63" s="53"/>
      <c r="E63" s="53"/>
      <c r="F63" s="33">
        <f t="shared" si="12"/>
        <v>0</v>
      </c>
      <c r="G63" s="54"/>
      <c r="H63" s="54"/>
      <c r="I63" s="54"/>
      <c r="J63" s="40">
        <f>G63*0.25+H63*0.5+(I63-(M63*0.4+N63*0.3+O63*0.2))*1</f>
        <v>0</v>
      </c>
      <c r="K63" s="54"/>
      <c r="L63" s="54"/>
      <c r="M63" s="54"/>
      <c r="N63" s="54"/>
      <c r="O63" s="54"/>
      <c r="P63" s="39"/>
      <c r="Q63" s="55"/>
      <c r="R63" s="41"/>
    </row>
    <row r="64" spans="1:18" ht="13.5" customHeight="1">
      <c r="A64" s="49" t="s">
        <v>131</v>
      </c>
      <c r="B64" s="50" t="s">
        <v>132</v>
      </c>
      <c r="C64" s="32">
        <f t="shared" si="0"/>
        <v>0</v>
      </c>
      <c r="D64" s="47">
        <f>SUM(D65:D69)</f>
        <v>0</v>
      </c>
      <c r="E64" s="47">
        <f>SUM(E65:E69)</f>
        <v>0</v>
      </c>
      <c r="F64" s="33">
        <f t="shared" si="12"/>
        <v>0</v>
      </c>
      <c r="G64" s="48">
        <f aca="true" t="shared" si="17" ref="G64:O64">SUM(G65:G69)</f>
        <v>0</v>
      </c>
      <c r="H64" s="48">
        <f t="shared" si="17"/>
        <v>0</v>
      </c>
      <c r="I64" s="48">
        <f t="shared" si="17"/>
        <v>0</v>
      </c>
      <c r="J64" s="48">
        <f t="shared" si="17"/>
        <v>0</v>
      </c>
      <c r="K64" s="48">
        <f t="shared" si="17"/>
        <v>0</v>
      </c>
      <c r="L64" s="48">
        <f t="shared" si="17"/>
        <v>0</v>
      </c>
      <c r="M64" s="48">
        <f t="shared" si="17"/>
        <v>0</v>
      </c>
      <c r="N64" s="48">
        <f t="shared" si="17"/>
        <v>0</v>
      </c>
      <c r="O64" s="48">
        <f t="shared" si="17"/>
        <v>0</v>
      </c>
      <c r="P64" s="48">
        <f>SUM(P65:P69)</f>
        <v>0</v>
      </c>
      <c r="Q64" s="34">
        <f>SUM(Q65:Q69)</f>
        <v>0</v>
      </c>
      <c r="R64" s="34">
        <f>SUM(R65:R69)</f>
        <v>0</v>
      </c>
    </row>
    <row r="65" spans="1:18" ht="13.5" customHeight="1">
      <c r="A65" s="52" t="s">
        <v>133</v>
      </c>
      <c r="B65" s="50" t="s">
        <v>134</v>
      </c>
      <c r="C65" s="32">
        <f t="shared" si="0"/>
        <v>0</v>
      </c>
      <c r="D65" s="53"/>
      <c r="E65" s="53"/>
      <c r="F65" s="33">
        <f t="shared" si="12"/>
        <v>0</v>
      </c>
      <c r="G65" s="54"/>
      <c r="H65" s="54"/>
      <c r="I65" s="54"/>
      <c r="J65" s="40">
        <f aca="true" t="shared" si="18" ref="J65:J70">G65*0.25+H65*0.5+(I65-(M65*0.4+N65*0.3+O65*0.2))*1</f>
        <v>0</v>
      </c>
      <c r="K65" s="54"/>
      <c r="L65" s="54"/>
      <c r="M65" s="54"/>
      <c r="N65" s="54"/>
      <c r="O65" s="54"/>
      <c r="P65" s="39"/>
      <c r="Q65" s="55"/>
      <c r="R65" s="41"/>
    </row>
    <row r="66" spans="1:18" ht="13.5" customHeight="1">
      <c r="A66" s="52" t="s">
        <v>135</v>
      </c>
      <c r="B66" s="50" t="s">
        <v>136</v>
      </c>
      <c r="C66" s="32">
        <f t="shared" si="0"/>
        <v>0</v>
      </c>
      <c r="D66" s="53"/>
      <c r="E66" s="53"/>
      <c r="F66" s="33">
        <f t="shared" si="12"/>
        <v>0</v>
      </c>
      <c r="G66" s="54"/>
      <c r="H66" s="54"/>
      <c r="I66" s="54"/>
      <c r="J66" s="40">
        <f t="shared" si="18"/>
        <v>0</v>
      </c>
      <c r="K66" s="54"/>
      <c r="L66" s="54"/>
      <c r="M66" s="54"/>
      <c r="N66" s="54"/>
      <c r="O66" s="54"/>
      <c r="P66" s="39"/>
      <c r="Q66" s="55"/>
      <c r="R66" s="41"/>
    </row>
    <row r="67" spans="1:18" ht="13.5" customHeight="1">
      <c r="A67" s="52" t="s">
        <v>137</v>
      </c>
      <c r="B67" s="50" t="s">
        <v>138</v>
      </c>
      <c r="C67" s="32">
        <f t="shared" si="0"/>
        <v>0</v>
      </c>
      <c r="D67" s="57"/>
      <c r="E67" s="57"/>
      <c r="F67" s="33">
        <f t="shared" si="12"/>
        <v>0</v>
      </c>
      <c r="G67" s="54"/>
      <c r="H67" s="54"/>
      <c r="I67" s="54"/>
      <c r="J67" s="40">
        <f t="shared" si="18"/>
        <v>0</v>
      </c>
      <c r="K67" s="54"/>
      <c r="L67" s="54"/>
      <c r="M67" s="54"/>
      <c r="N67" s="54"/>
      <c r="O67" s="54"/>
      <c r="P67" s="39"/>
      <c r="Q67" s="55"/>
      <c r="R67" s="41"/>
    </row>
    <row r="68" spans="1:18" ht="13.5" customHeight="1">
      <c r="A68" s="52" t="s">
        <v>139</v>
      </c>
      <c r="B68" s="50" t="s">
        <v>140</v>
      </c>
      <c r="C68" s="32">
        <f t="shared" si="0"/>
        <v>0</v>
      </c>
      <c r="D68" s="53"/>
      <c r="E68" s="53"/>
      <c r="F68" s="33">
        <f t="shared" si="12"/>
        <v>0</v>
      </c>
      <c r="G68" s="54"/>
      <c r="H68" s="54"/>
      <c r="I68" s="54"/>
      <c r="J68" s="40">
        <f t="shared" si="18"/>
        <v>0</v>
      </c>
      <c r="K68" s="54"/>
      <c r="L68" s="54"/>
      <c r="M68" s="54"/>
      <c r="N68" s="54"/>
      <c r="O68" s="54"/>
      <c r="P68" s="39"/>
      <c r="Q68" s="55"/>
      <c r="R68" s="41"/>
    </row>
    <row r="69" spans="1:18" ht="13.5" customHeight="1">
      <c r="A69" s="52" t="s">
        <v>141</v>
      </c>
      <c r="B69" s="50" t="s">
        <v>142</v>
      </c>
      <c r="C69" s="32">
        <f t="shared" si="0"/>
        <v>0</v>
      </c>
      <c r="D69" s="53"/>
      <c r="E69" s="53"/>
      <c r="F69" s="33">
        <f t="shared" si="12"/>
        <v>0</v>
      </c>
      <c r="G69" s="54"/>
      <c r="H69" s="54"/>
      <c r="I69" s="54"/>
      <c r="J69" s="40">
        <f t="shared" si="18"/>
        <v>0</v>
      </c>
      <c r="K69" s="54"/>
      <c r="L69" s="54"/>
      <c r="M69" s="54"/>
      <c r="N69" s="54"/>
      <c r="O69" s="54"/>
      <c r="P69" s="39"/>
      <c r="Q69" s="55"/>
      <c r="R69" s="41"/>
    </row>
    <row r="70" spans="1:18" ht="13.5" customHeight="1">
      <c r="A70" s="49" t="s">
        <v>143</v>
      </c>
      <c r="B70" s="50" t="s">
        <v>144</v>
      </c>
      <c r="C70" s="32">
        <f t="shared" si="0"/>
        <v>0</v>
      </c>
      <c r="D70" s="53"/>
      <c r="E70" s="53"/>
      <c r="F70" s="33">
        <f t="shared" si="12"/>
        <v>0</v>
      </c>
      <c r="G70" s="54"/>
      <c r="H70" s="54"/>
      <c r="I70" s="54"/>
      <c r="J70" s="40">
        <f t="shared" si="18"/>
        <v>0</v>
      </c>
      <c r="K70" s="54"/>
      <c r="L70" s="54"/>
      <c r="M70" s="54"/>
      <c r="N70" s="54"/>
      <c r="O70" s="54"/>
      <c r="P70" s="39"/>
      <c r="Q70" s="55"/>
      <c r="R70" s="41"/>
    </row>
    <row r="71" spans="1:18" ht="13.5" customHeight="1">
      <c r="A71" s="49" t="s">
        <v>145</v>
      </c>
      <c r="B71" s="59" t="s">
        <v>146</v>
      </c>
      <c r="C71" s="32">
        <f t="shared" si="0"/>
        <v>0</v>
      </c>
      <c r="D71" s="47">
        <f>SUM(D72:D76)</f>
        <v>0</v>
      </c>
      <c r="E71" s="47">
        <f>SUM(E72:E76)</f>
        <v>0</v>
      </c>
      <c r="F71" s="33">
        <f t="shared" si="12"/>
        <v>0</v>
      </c>
      <c r="G71" s="48">
        <f aca="true" t="shared" si="19" ref="G71:O71">SUM(G72:G76)</f>
        <v>0</v>
      </c>
      <c r="H71" s="48">
        <f t="shared" si="19"/>
        <v>0</v>
      </c>
      <c r="I71" s="48">
        <f t="shared" si="19"/>
        <v>0</v>
      </c>
      <c r="J71" s="48">
        <f t="shared" si="19"/>
        <v>0</v>
      </c>
      <c r="K71" s="48">
        <f t="shared" si="19"/>
        <v>0</v>
      </c>
      <c r="L71" s="48">
        <f t="shared" si="19"/>
        <v>0</v>
      </c>
      <c r="M71" s="48">
        <f t="shared" si="19"/>
        <v>0</v>
      </c>
      <c r="N71" s="48">
        <f t="shared" si="19"/>
        <v>0</v>
      </c>
      <c r="O71" s="48">
        <f t="shared" si="19"/>
        <v>0</v>
      </c>
      <c r="P71" s="48">
        <f>SUM(P72:P76)</f>
        <v>0</v>
      </c>
      <c r="Q71" s="34">
        <f>SUM(Q72:Q76)</f>
        <v>0</v>
      </c>
      <c r="R71" s="34">
        <f>SUM(R72:R76)</f>
        <v>0</v>
      </c>
    </row>
    <row r="72" spans="1:18" ht="13.5" customHeight="1">
      <c r="A72" s="52" t="s">
        <v>147</v>
      </c>
      <c r="B72" s="60" t="s">
        <v>148</v>
      </c>
      <c r="C72" s="32">
        <f t="shared" si="0"/>
        <v>0</v>
      </c>
      <c r="D72" s="53"/>
      <c r="E72" s="53"/>
      <c r="F72" s="33">
        <f t="shared" si="12"/>
        <v>0</v>
      </c>
      <c r="G72" s="54"/>
      <c r="H72" s="54"/>
      <c r="I72" s="54"/>
      <c r="J72" s="40">
        <f aca="true" t="shared" si="20" ref="J72:J78">G72*0.25+H72*0.5+(I72-(M72*0.4+N72*0.3+O72*0.2))*1</f>
        <v>0</v>
      </c>
      <c r="K72" s="54"/>
      <c r="L72" s="54"/>
      <c r="M72" s="54"/>
      <c r="N72" s="54"/>
      <c r="O72" s="54"/>
      <c r="P72" s="39"/>
      <c r="Q72" s="55"/>
      <c r="R72" s="41"/>
    </row>
    <row r="73" spans="1:18" ht="13.5" customHeight="1">
      <c r="A73" s="52" t="s">
        <v>149</v>
      </c>
      <c r="B73" s="60" t="s">
        <v>150</v>
      </c>
      <c r="C73" s="32">
        <f t="shared" si="0"/>
        <v>0</v>
      </c>
      <c r="D73" s="53"/>
      <c r="E73" s="53"/>
      <c r="F73" s="33">
        <f t="shared" si="12"/>
        <v>0</v>
      </c>
      <c r="G73" s="54"/>
      <c r="H73" s="54"/>
      <c r="I73" s="54"/>
      <c r="J73" s="40">
        <f t="shared" si="20"/>
        <v>0</v>
      </c>
      <c r="K73" s="54"/>
      <c r="L73" s="54"/>
      <c r="M73" s="54"/>
      <c r="N73" s="54"/>
      <c r="O73" s="54"/>
      <c r="P73" s="39"/>
      <c r="Q73" s="55"/>
      <c r="R73" s="41"/>
    </row>
    <row r="74" spans="1:18" ht="13.5" customHeight="1">
      <c r="A74" s="52" t="s">
        <v>151</v>
      </c>
      <c r="B74" s="60" t="s">
        <v>152</v>
      </c>
      <c r="C74" s="32">
        <f t="shared" si="0"/>
        <v>0</v>
      </c>
      <c r="D74" s="53"/>
      <c r="E74" s="53"/>
      <c r="F74" s="33">
        <f t="shared" si="12"/>
        <v>0</v>
      </c>
      <c r="G74" s="54"/>
      <c r="H74" s="54"/>
      <c r="I74" s="54"/>
      <c r="J74" s="40">
        <f t="shared" si="20"/>
        <v>0</v>
      </c>
      <c r="K74" s="54"/>
      <c r="L74" s="54"/>
      <c r="M74" s="54"/>
      <c r="N74" s="54"/>
      <c r="O74" s="54"/>
      <c r="P74" s="39"/>
      <c r="Q74" s="55"/>
      <c r="R74" s="41"/>
    </row>
    <row r="75" spans="1:18" ht="13.5" customHeight="1">
      <c r="A75" s="61" t="s">
        <v>153</v>
      </c>
      <c r="B75" s="60" t="s">
        <v>154</v>
      </c>
      <c r="C75" s="32">
        <f t="shared" si="0"/>
        <v>0</v>
      </c>
      <c r="D75" s="53"/>
      <c r="E75" s="53"/>
      <c r="F75" s="33">
        <f t="shared" si="12"/>
        <v>0</v>
      </c>
      <c r="G75" s="54"/>
      <c r="H75" s="54"/>
      <c r="I75" s="54"/>
      <c r="J75" s="40">
        <f t="shared" si="20"/>
        <v>0</v>
      </c>
      <c r="K75" s="54"/>
      <c r="L75" s="54"/>
      <c r="M75" s="54"/>
      <c r="N75" s="54"/>
      <c r="O75" s="54"/>
      <c r="P75" s="39"/>
      <c r="Q75" s="55"/>
      <c r="R75" s="41"/>
    </row>
    <row r="76" spans="1:18" ht="13.5" customHeight="1">
      <c r="A76" s="52" t="s">
        <v>141</v>
      </c>
      <c r="B76" s="60" t="s">
        <v>155</v>
      </c>
      <c r="C76" s="32">
        <f t="shared" si="0"/>
        <v>0</v>
      </c>
      <c r="D76" s="53"/>
      <c r="E76" s="53"/>
      <c r="F76" s="33">
        <f t="shared" si="12"/>
        <v>0</v>
      </c>
      <c r="G76" s="54"/>
      <c r="H76" s="54"/>
      <c r="I76" s="54"/>
      <c r="J76" s="40">
        <f t="shared" si="20"/>
        <v>0</v>
      </c>
      <c r="K76" s="54"/>
      <c r="L76" s="54"/>
      <c r="M76" s="54"/>
      <c r="N76" s="54"/>
      <c r="O76" s="54"/>
      <c r="P76" s="39"/>
      <c r="Q76" s="55"/>
      <c r="R76" s="41"/>
    </row>
    <row r="77" spans="1:18" ht="13.5" customHeight="1">
      <c r="A77" s="49" t="s">
        <v>156</v>
      </c>
      <c r="B77" s="60" t="s">
        <v>157</v>
      </c>
      <c r="C77" s="32">
        <f t="shared" si="0"/>
        <v>0</v>
      </c>
      <c r="D77" s="53"/>
      <c r="E77" s="53"/>
      <c r="F77" s="33">
        <f t="shared" si="12"/>
        <v>0</v>
      </c>
      <c r="G77" s="54"/>
      <c r="H77" s="54"/>
      <c r="I77" s="54"/>
      <c r="J77" s="40">
        <f t="shared" si="20"/>
        <v>0</v>
      </c>
      <c r="K77" s="54"/>
      <c r="L77" s="54"/>
      <c r="M77" s="54"/>
      <c r="N77" s="54"/>
      <c r="O77" s="54"/>
      <c r="P77" s="39"/>
      <c r="Q77" s="55"/>
      <c r="R77" s="41"/>
    </row>
    <row r="78" spans="1:18" ht="13.5" customHeight="1">
      <c r="A78" s="49" t="s">
        <v>158</v>
      </c>
      <c r="B78" s="60" t="s">
        <v>159</v>
      </c>
      <c r="C78" s="32">
        <f t="shared" si="0"/>
        <v>0</v>
      </c>
      <c r="D78" s="53"/>
      <c r="E78" s="53"/>
      <c r="F78" s="33">
        <f t="shared" si="12"/>
        <v>0</v>
      </c>
      <c r="G78" s="54"/>
      <c r="H78" s="54"/>
      <c r="I78" s="54"/>
      <c r="J78" s="40">
        <f t="shared" si="20"/>
        <v>0</v>
      </c>
      <c r="K78" s="54"/>
      <c r="L78" s="54"/>
      <c r="M78" s="54"/>
      <c r="N78" s="54"/>
      <c r="O78" s="54"/>
      <c r="P78" s="39"/>
      <c r="Q78" s="55"/>
      <c r="R78" s="41"/>
    </row>
    <row r="79" spans="1:18" ht="13.5" customHeight="1">
      <c r="A79" s="45" t="s">
        <v>160</v>
      </c>
      <c r="B79" s="46" t="s">
        <v>161</v>
      </c>
      <c r="C79" s="32">
        <f t="shared" si="0"/>
        <v>490.90565999999995</v>
      </c>
      <c r="D79" s="47">
        <f>D80+D102+D107+D112+D118+D119+D125</f>
        <v>0</v>
      </c>
      <c r="E79" s="47">
        <f>E80+E102+E107+E112+E118+E119+E125</f>
        <v>0</v>
      </c>
      <c r="F79" s="33">
        <f t="shared" si="12"/>
        <v>0</v>
      </c>
      <c r="G79" s="48">
        <f aca="true" t="shared" si="21" ref="G79:O79">G80+G102+G107+G112+G118+G119+G125</f>
        <v>453.31217999999996</v>
      </c>
      <c r="H79" s="48">
        <f t="shared" si="21"/>
        <v>37.59348</v>
      </c>
      <c r="I79" s="48">
        <f t="shared" si="21"/>
        <v>0</v>
      </c>
      <c r="J79" s="48">
        <f t="shared" si="21"/>
        <v>132.124785</v>
      </c>
      <c r="K79" s="48">
        <f t="shared" si="21"/>
        <v>0</v>
      </c>
      <c r="L79" s="48">
        <f t="shared" si="21"/>
        <v>0</v>
      </c>
      <c r="M79" s="48">
        <f t="shared" si="21"/>
        <v>0</v>
      </c>
      <c r="N79" s="48">
        <f t="shared" si="21"/>
        <v>0</v>
      </c>
      <c r="O79" s="48">
        <f t="shared" si="21"/>
        <v>0</v>
      </c>
      <c r="P79" s="48">
        <f>P80+P102+P107+P112+P118+P119+P125</f>
        <v>0</v>
      </c>
      <c r="Q79" s="34">
        <f>Q80+Q102+Q107+Q112+Q118+Q119+Q125</f>
        <v>132.124785</v>
      </c>
      <c r="R79" s="34">
        <f>R80+R102+R107+R112+R118+R119+R125</f>
        <v>0</v>
      </c>
    </row>
    <row r="80" spans="1:18" ht="13.5" customHeight="1">
      <c r="A80" s="49" t="s">
        <v>162</v>
      </c>
      <c r="B80" s="50" t="s">
        <v>163</v>
      </c>
      <c r="C80" s="32">
        <f t="shared" si="0"/>
        <v>410.0173</v>
      </c>
      <c r="D80" s="47">
        <f>D81+D85+D100+D101</f>
        <v>0</v>
      </c>
      <c r="E80" s="47">
        <f>E81+E85+E100+E101</f>
        <v>0</v>
      </c>
      <c r="F80" s="33">
        <f t="shared" si="12"/>
        <v>0</v>
      </c>
      <c r="G80" s="48">
        <f aca="true" t="shared" si="22" ref="G80:O80">G81+G85+G100+G101</f>
        <v>410.0173</v>
      </c>
      <c r="H80" s="48">
        <f t="shared" si="22"/>
        <v>0</v>
      </c>
      <c r="I80" s="48">
        <f t="shared" si="22"/>
        <v>0</v>
      </c>
      <c r="J80" s="48">
        <f t="shared" si="22"/>
        <v>102.504325</v>
      </c>
      <c r="K80" s="48">
        <f t="shared" si="22"/>
        <v>0</v>
      </c>
      <c r="L80" s="48">
        <f t="shared" si="22"/>
        <v>0</v>
      </c>
      <c r="M80" s="48">
        <f t="shared" si="22"/>
        <v>0</v>
      </c>
      <c r="N80" s="48">
        <f t="shared" si="22"/>
        <v>0</v>
      </c>
      <c r="O80" s="48">
        <f t="shared" si="22"/>
        <v>0</v>
      </c>
      <c r="P80" s="48">
        <f>P81+P85+P100+P101</f>
        <v>0</v>
      </c>
      <c r="Q80" s="34">
        <f>Q81+Q85+Q100+Q101</f>
        <v>102.504325</v>
      </c>
      <c r="R80" s="34">
        <f>R81+R85+R100+R101</f>
        <v>0</v>
      </c>
    </row>
    <row r="81" spans="1:18" ht="13.5" customHeight="1">
      <c r="A81" s="51" t="s">
        <v>164</v>
      </c>
      <c r="B81" s="50" t="s">
        <v>165</v>
      </c>
      <c r="C81" s="32">
        <f t="shared" si="0"/>
        <v>0</v>
      </c>
      <c r="D81" s="47">
        <f>SUM(D82:D84)</f>
        <v>0</v>
      </c>
      <c r="E81" s="47">
        <f>SUM(E82:E84)</f>
        <v>0</v>
      </c>
      <c r="F81" s="33">
        <f t="shared" si="12"/>
        <v>0</v>
      </c>
      <c r="G81" s="48">
        <f aca="true" t="shared" si="23" ref="G81:O81">SUM(G82:G84)</f>
        <v>0</v>
      </c>
      <c r="H81" s="48">
        <f t="shared" si="23"/>
        <v>0</v>
      </c>
      <c r="I81" s="48">
        <f t="shared" si="23"/>
        <v>0</v>
      </c>
      <c r="J81" s="48">
        <f t="shared" si="23"/>
        <v>0</v>
      </c>
      <c r="K81" s="48">
        <f t="shared" si="23"/>
        <v>0</v>
      </c>
      <c r="L81" s="48">
        <f t="shared" si="23"/>
        <v>0</v>
      </c>
      <c r="M81" s="48">
        <f t="shared" si="23"/>
        <v>0</v>
      </c>
      <c r="N81" s="48">
        <f t="shared" si="23"/>
        <v>0</v>
      </c>
      <c r="O81" s="48">
        <f t="shared" si="23"/>
        <v>0</v>
      </c>
      <c r="P81" s="48">
        <f>SUM(P82:P84)</f>
        <v>0</v>
      </c>
      <c r="Q81" s="34">
        <f>SUM(Q82:Q84)</f>
        <v>0</v>
      </c>
      <c r="R81" s="34">
        <f>SUM(R82:R84)</f>
        <v>0</v>
      </c>
    </row>
    <row r="82" spans="1:18" ht="27" customHeight="1">
      <c r="A82" s="52" t="s">
        <v>71</v>
      </c>
      <c r="B82" s="50" t="s">
        <v>166</v>
      </c>
      <c r="C82" s="32">
        <f t="shared" si="0"/>
        <v>0</v>
      </c>
      <c r="D82" s="53"/>
      <c r="E82" s="53"/>
      <c r="F82" s="33">
        <f t="shared" si="12"/>
        <v>0</v>
      </c>
      <c r="G82" s="54"/>
      <c r="H82" s="54"/>
      <c r="I82" s="54"/>
      <c r="J82" s="40">
        <f>G82*0.25+H82*0.5+(I82-(M82*0.4+N82*0.3+O82*0.2))*1</f>
        <v>0</v>
      </c>
      <c r="K82" s="54"/>
      <c r="L82" s="54"/>
      <c r="M82" s="54"/>
      <c r="N82" s="54"/>
      <c r="O82" s="54"/>
      <c r="P82" s="54"/>
      <c r="Q82" s="55"/>
      <c r="R82" s="41"/>
    </row>
    <row r="83" spans="1:18" ht="13.5" customHeight="1">
      <c r="A83" s="52" t="s">
        <v>73</v>
      </c>
      <c r="B83" s="50" t="s">
        <v>167</v>
      </c>
      <c r="C83" s="32">
        <f t="shared" si="0"/>
        <v>0</v>
      </c>
      <c r="D83" s="53"/>
      <c r="E83" s="53"/>
      <c r="F83" s="33">
        <f t="shared" si="12"/>
        <v>0</v>
      </c>
      <c r="G83" s="54"/>
      <c r="H83" s="54"/>
      <c r="I83" s="54"/>
      <c r="J83" s="40">
        <f>G83*0.25+H83*0.5+(I83-(M83*0.4+N83*0.3+O83*0.2))*1</f>
        <v>0</v>
      </c>
      <c r="K83" s="54"/>
      <c r="L83" s="54"/>
      <c r="M83" s="54"/>
      <c r="N83" s="54"/>
      <c r="O83" s="54"/>
      <c r="P83" s="54"/>
      <c r="Q83" s="55"/>
      <c r="R83" s="41"/>
    </row>
    <row r="84" spans="1:18" ht="13.5" customHeight="1">
      <c r="A84" s="56" t="s">
        <v>75</v>
      </c>
      <c r="B84" s="50" t="s">
        <v>168</v>
      </c>
      <c r="C84" s="32">
        <f t="shared" si="0"/>
        <v>0</v>
      </c>
      <c r="D84" s="53"/>
      <c r="E84" s="53"/>
      <c r="F84" s="33">
        <f t="shared" si="12"/>
        <v>0</v>
      </c>
      <c r="G84" s="54"/>
      <c r="H84" s="54"/>
      <c r="I84" s="54"/>
      <c r="J84" s="40">
        <f>G84*0.25+H84*0.5+(I84-(M84*0.4+N84*0.3+O84*0.2))*1</f>
        <v>0</v>
      </c>
      <c r="K84" s="54"/>
      <c r="L84" s="54"/>
      <c r="M84" s="54"/>
      <c r="N84" s="54"/>
      <c r="O84" s="54"/>
      <c r="P84" s="54"/>
      <c r="Q84" s="55"/>
      <c r="R84" s="41"/>
    </row>
    <row r="85" spans="1:18" ht="13.5" customHeight="1">
      <c r="A85" s="51" t="s">
        <v>169</v>
      </c>
      <c r="B85" s="50" t="s">
        <v>170</v>
      </c>
      <c r="C85" s="32">
        <f t="shared" si="0"/>
        <v>410.0173</v>
      </c>
      <c r="D85" s="47">
        <f>SUM(D86:D99)</f>
        <v>0</v>
      </c>
      <c r="E85" s="47">
        <f>SUM(E86:E99)</f>
        <v>0</v>
      </c>
      <c r="F85" s="33">
        <f t="shared" si="12"/>
        <v>0</v>
      </c>
      <c r="G85" s="48">
        <f aca="true" t="shared" si="24" ref="G85:O85">SUM(G86:G99)</f>
        <v>410.0173</v>
      </c>
      <c r="H85" s="48">
        <f t="shared" si="24"/>
        <v>0</v>
      </c>
      <c r="I85" s="48">
        <f t="shared" si="24"/>
        <v>0</v>
      </c>
      <c r="J85" s="48">
        <f t="shared" si="24"/>
        <v>102.504325</v>
      </c>
      <c r="K85" s="48">
        <f t="shared" si="24"/>
        <v>0</v>
      </c>
      <c r="L85" s="48">
        <f t="shared" si="24"/>
        <v>0</v>
      </c>
      <c r="M85" s="48">
        <f t="shared" si="24"/>
        <v>0</v>
      </c>
      <c r="N85" s="48">
        <f t="shared" si="24"/>
        <v>0</v>
      </c>
      <c r="O85" s="48">
        <f t="shared" si="24"/>
        <v>0</v>
      </c>
      <c r="P85" s="48">
        <f>SUM(P86:P99)</f>
        <v>0</v>
      </c>
      <c r="Q85" s="43">
        <f>SUM(Q86:Q99)</f>
        <v>102.504325</v>
      </c>
      <c r="R85" s="34">
        <f>SUM(R86:R99)</f>
        <v>0</v>
      </c>
    </row>
    <row r="86" spans="1:18" ht="13.5" customHeight="1">
      <c r="A86" s="52" t="s">
        <v>79</v>
      </c>
      <c r="B86" s="50" t="s">
        <v>171</v>
      </c>
      <c r="C86" s="32">
        <f t="shared" si="0"/>
        <v>0</v>
      </c>
      <c r="D86" s="53"/>
      <c r="E86" s="53"/>
      <c r="F86" s="33">
        <f t="shared" si="12"/>
        <v>0</v>
      </c>
      <c r="G86" s="54"/>
      <c r="H86" s="54"/>
      <c r="I86" s="54"/>
      <c r="J86" s="40">
        <f aca="true" t="shared" si="25" ref="J86:J101">G86*0.25+H86*0.5+(I86-(M86*0.4+N86*0.3+O86*0.2))*1</f>
        <v>0</v>
      </c>
      <c r="K86" s="54"/>
      <c r="L86" s="54"/>
      <c r="M86" s="54"/>
      <c r="N86" s="54"/>
      <c r="O86" s="54"/>
      <c r="P86" s="54"/>
      <c r="Q86" s="55">
        <v>0</v>
      </c>
      <c r="R86" s="41"/>
    </row>
    <row r="87" spans="1:18" ht="13.5" customHeight="1">
      <c r="A87" s="52" t="s">
        <v>81</v>
      </c>
      <c r="B87" s="50" t="s">
        <v>172</v>
      </c>
      <c r="C87" s="32">
        <f t="shared" si="0"/>
        <v>0</v>
      </c>
      <c r="D87" s="53"/>
      <c r="E87" s="53"/>
      <c r="F87" s="33">
        <f t="shared" si="12"/>
        <v>0</v>
      </c>
      <c r="G87" s="54"/>
      <c r="H87" s="54"/>
      <c r="I87" s="54"/>
      <c r="J87" s="40">
        <f t="shared" si="25"/>
        <v>0</v>
      </c>
      <c r="K87" s="54"/>
      <c r="L87" s="54"/>
      <c r="M87" s="54"/>
      <c r="N87" s="54"/>
      <c r="O87" s="54"/>
      <c r="P87" s="39"/>
      <c r="Q87" s="55">
        <v>0</v>
      </c>
      <c r="R87" s="41"/>
    </row>
    <row r="88" spans="1:18" ht="13.5" customHeight="1">
      <c r="A88" s="52" t="s">
        <v>83</v>
      </c>
      <c r="B88" s="50" t="s">
        <v>173</v>
      </c>
      <c r="C88" s="32">
        <f t="shared" si="0"/>
        <v>0</v>
      </c>
      <c r="D88" s="53"/>
      <c r="E88" s="53"/>
      <c r="F88" s="33">
        <f t="shared" si="12"/>
        <v>0</v>
      </c>
      <c r="G88" s="54"/>
      <c r="H88" s="54"/>
      <c r="I88" s="54"/>
      <c r="J88" s="40">
        <f t="shared" si="25"/>
        <v>0</v>
      </c>
      <c r="K88" s="54"/>
      <c r="L88" s="54"/>
      <c r="M88" s="54"/>
      <c r="N88" s="54"/>
      <c r="O88" s="54"/>
      <c r="P88" s="39"/>
      <c r="Q88" s="55">
        <v>0</v>
      </c>
      <c r="R88" s="41"/>
    </row>
    <row r="89" spans="1:18" ht="13.5" customHeight="1">
      <c r="A89" s="56" t="s">
        <v>85</v>
      </c>
      <c r="B89" s="50" t="s">
        <v>174</v>
      </c>
      <c r="C89" s="32">
        <f t="shared" si="0"/>
        <v>0</v>
      </c>
      <c r="D89" s="53"/>
      <c r="E89" s="53"/>
      <c r="F89" s="33">
        <f t="shared" si="12"/>
        <v>0</v>
      </c>
      <c r="G89" s="54"/>
      <c r="H89" s="54"/>
      <c r="I89" s="54"/>
      <c r="J89" s="40">
        <f t="shared" si="25"/>
        <v>0</v>
      </c>
      <c r="K89" s="54"/>
      <c r="L89" s="54"/>
      <c r="M89" s="54"/>
      <c r="N89" s="54"/>
      <c r="O89" s="54"/>
      <c r="P89" s="39"/>
      <c r="Q89" s="55">
        <v>0</v>
      </c>
      <c r="R89" s="41"/>
    </row>
    <row r="90" spans="1:18" ht="13.5" customHeight="1">
      <c r="A90" s="56" t="s">
        <v>87</v>
      </c>
      <c r="B90" s="50" t="s">
        <v>175</v>
      </c>
      <c r="C90" s="32">
        <f t="shared" si="0"/>
        <v>0</v>
      </c>
      <c r="D90" s="53"/>
      <c r="E90" s="53"/>
      <c r="F90" s="33">
        <f t="shared" si="12"/>
        <v>0</v>
      </c>
      <c r="G90" s="54"/>
      <c r="H90" s="54"/>
      <c r="I90" s="54"/>
      <c r="J90" s="40">
        <f t="shared" si="25"/>
        <v>0</v>
      </c>
      <c r="K90" s="54"/>
      <c r="L90" s="54"/>
      <c r="M90" s="54"/>
      <c r="N90" s="54"/>
      <c r="O90" s="54"/>
      <c r="P90" s="39"/>
      <c r="Q90" s="55">
        <v>0</v>
      </c>
      <c r="R90" s="41"/>
    </row>
    <row r="91" spans="1:18" ht="13.5" customHeight="1">
      <c r="A91" s="56" t="s">
        <v>89</v>
      </c>
      <c r="B91" s="50" t="s">
        <v>176</v>
      </c>
      <c r="C91" s="32">
        <f t="shared" si="0"/>
        <v>0</v>
      </c>
      <c r="D91" s="57"/>
      <c r="E91" s="57"/>
      <c r="F91" s="33">
        <f t="shared" si="12"/>
        <v>0</v>
      </c>
      <c r="G91" s="54"/>
      <c r="H91" s="54"/>
      <c r="I91" s="54"/>
      <c r="J91" s="40">
        <f t="shared" si="25"/>
        <v>0</v>
      </c>
      <c r="K91" s="54"/>
      <c r="L91" s="54"/>
      <c r="M91" s="54"/>
      <c r="N91" s="54"/>
      <c r="O91" s="54"/>
      <c r="P91" s="39"/>
      <c r="Q91" s="55">
        <v>0</v>
      </c>
      <c r="R91" s="41"/>
    </row>
    <row r="92" spans="1:18" ht="13.5" customHeight="1">
      <c r="A92" s="56" t="s">
        <v>91</v>
      </c>
      <c r="B92" s="50" t="s">
        <v>177</v>
      </c>
      <c r="C92" s="32">
        <f t="shared" si="0"/>
        <v>410.0173</v>
      </c>
      <c r="D92" s="57"/>
      <c r="E92" s="57"/>
      <c r="F92" s="33">
        <f t="shared" si="12"/>
        <v>0</v>
      </c>
      <c r="G92" s="54">
        <v>410.0173</v>
      </c>
      <c r="H92" s="54"/>
      <c r="I92" s="54"/>
      <c r="J92" s="40">
        <f t="shared" si="25"/>
        <v>102.504325</v>
      </c>
      <c r="K92" s="54"/>
      <c r="L92" s="54"/>
      <c r="M92" s="54"/>
      <c r="N92" s="54"/>
      <c r="O92" s="54"/>
      <c r="P92" s="39"/>
      <c r="Q92" s="55">
        <v>102.504325</v>
      </c>
      <c r="R92" s="41"/>
    </row>
    <row r="93" spans="1:18" ht="13.5" customHeight="1">
      <c r="A93" s="56" t="s">
        <v>93</v>
      </c>
      <c r="B93" s="50" t="s">
        <v>178</v>
      </c>
      <c r="C93" s="32">
        <f t="shared" si="0"/>
        <v>0</v>
      </c>
      <c r="D93" s="53"/>
      <c r="E93" s="53"/>
      <c r="F93" s="33">
        <f t="shared" si="12"/>
        <v>0</v>
      </c>
      <c r="G93" s="54"/>
      <c r="H93" s="54"/>
      <c r="I93" s="54"/>
      <c r="J93" s="40">
        <f t="shared" si="25"/>
        <v>0</v>
      </c>
      <c r="K93" s="54"/>
      <c r="L93" s="54"/>
      <c r="M93" s="54"/>
      <c r="N93" s="54"/>
      <c r="O93" s="54"/>
      <c r="P93" s="39"/>
      <c r="Q93" s="55">
        <v>0</v>
      </c>
      <c r="R93" s="41"/>
    </row>
    <row r="94" spans="1:18" ht="13.5" customHeight="1">
      <c r="A94" s="56" t="s">
        <v>95</v>
      </c>
      <c r="B94" s="50" t="s">
        <v>179</v>
      </c>
      <c r="C94" s="32">
        <f t="shared" si="0"/>
        <v>0</v>
      </c>
      <c r="D94" s="53"/>
      <c r="E94" s="53"/>
      <c r="F94" s="33">
        <f t="shared" si="12"/>
        <v>0</v>
      </c>
      <c r="G94" s="54"/>
      <c r="H94" s="54"/>
      <c r="I94" s="54"/>
      <c r="J94" s="40">
        <f t="shared" si="25"/>
        <v>0</v>
      </c>
      <c r="K94" s="54"/>
      <c r="L94" s="54"/>
      <c r="M94" s="54"/>
      <c r="N94" s="54"/>
      <c r="O94" s="54"/>
      <c r="P94" s="39"/>
      <c r="Q94" s="55">
        <v>0</v>
      </c>
      <c r="R94" s="41"/>
    </row>
    <row r="95" spans="1:18" ht="13.5" customHeight="1">
      <c r="A95" s="58" t="s">
        <v>97</v>
      </c>
      <c r="B95" s="50" t="s">
        <v>180</v>
      </c>
      <c r="C95" s="32">
        <f t="shared" si="0"/>
        <v>0</v>
      </c>
      <c r="D95" s="53"/>
      <c r="E95" s="53"/>
      <c r="F95" s="33">
        <f t="shared" si="12"/>
        <v>0</v>
      </c>
      <c r="G95" s="54"/>
      <c r="H95" s="54"/>
      <c r="I95" s="54"/>
      <c r="J95" s="40">
        <f t="shared" si="25"/>
        <v>0</v>
      </c>
      <c r="K95" s="54"/>
      <c r="L95" s="54"/>
      <c r="M95" s="54"/>
      <c r="N95" s="54"/>
      <c r="O95" s="54"/>
      <c r="P95" s="39"/>
      <c r="Q95" s="55">
        <v>0</v>
      </c>
      <c r="R95" s="41"/>
    </row>
    <row r="96" spans="1:18" ht="13.5" customHeight="1">
      <c r="A96" s="52" t="s">
        <v>99</v>
      </c>
      <c r="B96" s="50" t="s">
        <v>181</v>
      </c>
      <c r="C96" s="32">
        <f t="shared" si="0"/>
        <v>0</v>
      </c>
      <c r="D96" s="53"/>
      <c r="E96" s="53"/>
      <c r="F96" s="33">
        <f t="shared" si="12"/>
        <v>0</v>
      </c>
      <c r="G96" s="54"/>
      <c r="H96" s="54"/>
      <c r="I96" s="54"/>
      <c r="J96" s="40">
        <f t="shared" si="25"/>
        <v>0</v>
      </c>
      <c r="K96" s="54"/>
      <c r="L96" s="54"/>
      <c r="M96" s="54"/>
      <c r="N96" s="54"/>
      <c r="O96" s="54"/>
      <c r="P96" s="39"/>
      <c r="Q96" s="55">
        <v>0</v>
      </c>
      <c r="R96" s="41"/>
    </row>
    <row r="97" spans="1:18" ht="13.5" customHeight="1">
      <c r="A97" s="52" t="s">
        <v>101</v>
      </c>
      <c r="B97" s="50" t="s">
        <v>182</v>
      </c>
      <c r="C97" s="32">
        <f t="shared" si="0"/>
        <v>0</v>
      </c>
      <c r="D97" s="53"/>
      <c r="E97" s="53"/>
      <c r="F97" s="33">
        <f t="shared" si="12"/>
        <v>0</v>
      </c>
      <c r="G97" s="54"/>
      <c r="H97" s="54"/>
      <c r="I97" s="54"/>
      <c r="J97" s="40">
        <f t="shared" si="25"/>
        <v>0</v>
      </c>
      <c r="K97" s="54"/>
      <c r="L97" s="54"/>
      <c r="M97" s="54"/>
      <c r="N97" s="54"/>
      <c r="O97" s="54"/>
      <c r="P97" s="39"/>
      <c r="Q97" s="55">
        <v>0</v>
      </c>
      <c r="R97" s="41"/>
    </row>
    <row r="98" spans="1:18" ht="13.5" customHeight="1">
      <c r="A98" s="52" t="s">
        <v>103</v>
      </c>
      <c r="B98" s="50" t="s">
        <v>183</v>
      </c>
      <c r="C98" s="32">
        <f t="shared" si="0"/>
        <v>0</v>
      </c>
      <c r="D98" s="53"/>
      <c r="E98" s="53"/>
      <c r="F98" s="33">
        <f aca="true" t="shared" si="26" ref="F98:F205">D380*0.02+(D98-D380)*0.01+E380*0.03+(E98-E380)*0.02</f>
        <v>0</v>
      </c>
      <c r="G98" s="54"/>
      <c r="H98" s="54"/>
      <c r="I98" s="54"/>
      <c r="J98" s="40">
        <f t="shared" si="25"/>
        <v>0</v>
      </c>
      <c r="K98" s="54"/>
      <c r="L98" s="54"/>
      <c r="M98" s="54"/>
      <c r="N98" s="54"/>
      <c r="O98" s="54"/>
      <c r="P98" s="39"/>
      <c r="Q98" s="55">
        <v>0</v>
      </c>
      <c r="R98" s="41"/>
    </row>
    <row r="99" spans="1:18" ht="13.5" customHeight="1">
      <c r="A99" s="52" t="s">
        <v>105</v>
      </c>
      <c r="B99" s="50" t="s">
        <v>184</v>
      </c>
      <c r="C99" s="32">
        <f t="shared" si="0"/>
        <v>0</v>
      </c>
      <c r="D99" s="53"/>
      <c r="E99" s="53"/>
      <c r="F99" s="33">
        <f t="shared" si="26"/>
        <v>0</v>
      </c>
      <c r="G99" s="54"/>
      <c r="H99" s="54"/>
      <c r="I99" s="54"/>
      <c r="J99" s="40">
        <f t="shared" si="25"/>
        <v>0</v>
      </c>
      <c r="K99" s="54"/>
      <c r="L99" s="54"/>
      <c r="M99" s="54"/>
      <c r="N99" s="54"/>
      <c r="O99" s="54"/>
      <c r="P99" s="39"/>
      <c r="Q99" s="55">
        <v>0</v>
      </c>
      <c r="R99" s="41"/>
    </row>
    <row r="100" spans="1:18" ht="13.5" customHeight="1">
      <c r="A100" s="51" t="s">
        <v>185</v>
      </c>
      <c r="B100" s="50" t="s">
        <v>186</v>
      </c>
      <c r="C100" s="32">
        <f t="shared" si="0"/>
        <v>0</v>
      </c>
      <c r="D100" s="53"/>
      <c r="E100" s="53"/>
      <c r="F100" s="33">
        <f t="shared" si="26"/>
        <v>0</v>
      </c>
      <c r="G100" s="54"/>
      <c r="H100" s="54"/>
      <c r="I100" s="54"/>
      <c r="J100" s="40">
        <f t="shared" si="25"/>
        <v>0</v>
      </c>
      <c r="K100" s="54"/>
      <c r="L100" s="54"/>
      <c r="M100" s="54"/>
      <c r="N100" s="54"/>
      <c r="O100" s="54"/>
      <c r="P100" s="39"/>
      <c r="Q100" s="55">
        <v>0</v>
      </c>
      <c r="R100" s="41"/>
    </row>
    <row r="101" spans="1:18" ht="13.5" customHeight="1">
      <c r="A101" s="51" t="s">
        <v>187</v>
      </c>
      <c r="B101" s="50" t="s">
        <v>188</v>
      </c>
      <c r="C101" s="32">
        <f t="shared" si="0"/>
        <v>0</v>
      </c>
      <c r="D101" s="53"/>
      <c r="E101" s="53"/>
      <c r="F101" s="33">
        <f t="shared" si="26"/>
        <v>0</v>
      </c>
      <c r="G101" s="54"/>
      <c r="H101" s="54"/>
      <c r="I101" s="54"/>
      <c r="J101" s="40">
        <f t="shared" si="25"/>
        <v>0</v>
      </c>
      <c r="K101" s="54"/>
      <c r="L101" s="54"/>
      <c r="M101" s="54"/>
      <c r="N101" s="54"/>
      <c r="O101" s="54"/>
      <c r="P101" s="39"/>
      <c r="Q101" s="55">
        <v>0</v>
      </c>
      <c r="R101" s="41"/>
    </row>
    <row r="102" spans="1:18" ht="13.5" customHeight="1">
      <c r="A102" s="49" t="s">
        <v>189</v>
      </c>
      <c r="B102" s="50" t="s">
        <v>190</v>
      </c>
      <c r="C102" s="32">
        <f t="shared" si="0"/>
        <v>0</v>
      </c>
      <c r="D102" s="47">
        <f>SUM(D103:D106)</f>
        <v>0</v>
      </c>
      <c r="E102" s="47">
        <f>SUM(E103:E106)</f>
        <v>0</v>
      </c>
      <c r="F102" s="33">
        <f t="shared" si="26"/>
        <v>0</v>
      </c>
      <c r="G102" s="48">
        <f aca="true" t="shared" si="27" ref="G102:O102">SUM(G103:G106)</f>
        <v>0</v>
      </c>
      <c r="H102" s="48">
        <f t="shared" si="27"/>
        <v>0</v>
      </c>
      <c r="I102" s="48">
        <f t="shared" si="27"/>
        <v>0</v>
      </c>
      <c r="J102" s="48">
        <f t="shared" si="27"/>
        <v>0</v>
      </c>
      <c r="K102" s="48">
        <f t="shared" si="27"/>
        <v>0</v>
      </c>
      <c r="L102" s="48">
        <f t="shared" si="27"/>
        <v>0</v>
      </c>
      <c r="M102" s="48">
        <f t="shared" si="27"/>
        <v>0</v>
      </c>
      <c r="N102" s="48">
        <f t="shared" si="27"/>
        <v>0</v>
      </c>
      <c r="O102" s="48">
        <f t="shared" si="27"/>
        <v>0</v>
      </c>
      <c r="P102" s="48">
        <f>SUM(P103:P106)</f>
        <v>0</v>
      </c>
      <c r="Q102" s="43">
        <f>SUM(Q103:Q106)</f>
        <v>0</v>
      </c>
      <c r="R102" s="34">
        <f>SUM(R103:R106)</f>
        <v>0</v>
      </c>
    </row>
    <row r="103" spans="1:18" ht="13.5" customHeight="1">
      <c r="A103" s="52" t="s">
        <v>113</v>
      </c>
      <c r="B103" s="50" t="s">
        <v>191</v>
      </c>
      <c r="C103" s="32">
        <f t="shared" si="0"/>
        <v>0</v>
      </c>
      <c r="D103" s="57"/>
      <c r="E103" s="57"/>
      <c r="F103" s="33">
        <f t="shared" si="26"/>
        <v>0</v>
      </c>
      <c r="G103" s="54"/>
      <c r="H103" s="54"/>
      <c r="I103" s="54"/>
      <c r="J103" s="40">
        <f>G103*0.25+H103*0.5+(I103-(M103*0.4+N103*0.3+O103*0.2))*1</f>
        <v>0</v>
      </c>
      <c r="K103" s="54"/>
      <c r="L103" s="54"/>
      <c r="M103" s="54"/>
      <c r="N103" s="54"/>
      <c r="O103" s="54"/>
      <c r="P103" s="39"/>
      <c r="Q103" s="55"/>
      <c r="R103" s="41"/>
    </row>
    <row r="104" spans="1:18" ht="13.5" customHeight="1">
      <c r="A104" s="52" t="s">
        <v>115</v>
      </c>
      <c r="B104" s="50" t="s">
        <v>192</v>
      </c>
      <c r="C104" s="32">
        <f t="shared" si="0"/>
        <v>0</v>
      </c>
      <c r="D104" s="53"/>
      <c r="E104" s="53"/>
      <c r="F104" s="33">
        <f t="shared" si="26"/>
        <v>0</v>
      </c>
      <c r="G104" s="54"/>
      <c r="H104" s="54"/>
      <c r="I104" s="54"/>
      <c r="J104" s="40">
        <f>G104*0.25+H104*0.5+(I104-(M104*0.4+N104*0.3+O104*0.2))*1</f>
        <v>0</v>
      </c>
      <c r="K104" s="54"/>
      <c r="L104" s="54"/>
      <c r="M104" s="54"/>
      <c r="N104" s="54"/>
      <c r="O104" s="54"/>
      <c r="P104" s="39"/>
      <c r="Q104" s="55"/>
      <c r="R104" s="41"/>
    </row>
    <row r="105" spans="1:18" ht="13.5" customHeight="1">
      <c r="A105" s="52" t="s">
        <v>117</v>
      </c>
      <c r="B105" s="50" t="s">
        <v>193</v>
      </c>
      <c r="C105" s="32">
        <f t="shared" si="0"/>
        <v>0</v>
      </c>
      <c r="D105" s="53"/>
      <c r="E105" s="53"/>
      <c r="F105" s="33">
        <f t="shared" si="26"/>
        <v>0</v>
      </c>
      <c r="G105" s="54"/>
      <c r="H105" s="54"/>
      <c r="I105" s="54"/>
      <c r="J105" s="40">
        <f>G105*0.25+H105*0.5+(I105-(M105*0.4+N105*0.3+O105*0.2))*1</f>
        <v>0</v>
      </c>
      <c r="K105" s="54"/>
      <c r="L105" s="54"/>
      <c r="M105" s="54"/>
      <c r="N105" s="54"/>
      <c r="O105" s="54"/>
      <c r="P105" s="39"/>
      <c r="Q105" s="55"/>
      <c r="R105" s="41"/>
    </row>
    <row r="106" spans="1:18" ht="13.5" customHeight="1">
      <c r="A106" s="52" t="s">
        <v>119</v>
      </c>
      <c r="B106" s="50" t="s">
        <v>194</v>
      </c>
      <c r="C106" s="32">
        <f t="shared" si="0"/>
        <v>0</v>
      </c>
      <c r="D106" s="53"/>
      <c r="E106" s="53"/>
      <c r="F106" s="33">
        <f t="shared" si="26"/>
        <v>0</v>
      </c>
      <c r="G106" s="54"/>
      <c r="H106" s="54"/>
      <c r="I106" s="54"/>
      <c r="J106" s="40">
        <f>G106*0.25+H106*0.5+(I106-(M106*0.4+N106*0.3+O106*0.2))*1</f>
        <v>0</v>
      </c>
      <c r="K106" s="54"/>
      <c r="L106" s="54"/>
      <c r="M106" s="54"/>
      <c r="N106" s="54"/>
      <c r="O106" s="54"/>
      <c r="P106" s="39"/>
      <c r="Q106" s="55"/>
      <c r="R106" s="41"/>
    </row>
    <row r="107" spans="1:18" ht="13.5" customHeight="1">
      <c r="A107" s="49" t="s">
        <v>195</v>
      </c>
      <c r="B107" s="50" t="s">
        <v>196</v>
      </c>
      <c r="C107" s="32">
        <f t="shared" si="0"/>
        <v>0</v>
      </c>
      <c r="D107" s="47">
        <f>SUM(D108:D111)</f>
        <v>0</v>
      </c>
      <c r="E107" s="47">
        <f>SUM(E108:E111)</f>
        <v>0</v>
      </c>
      <c r="F107" s="33">
        <f t="shared" si="26"/>
        <v>0</v>
      </c>
      <c r="G107" s="48">
        <f aca="true" t="shared" si="28" ref="G107:O107">SUM(G108:G111)</f>
        <v>0</v>
      </c>
      <c r="H107" s="48">
        <f t="shared" si="28"/>
        <v>0</v>
      </c>
      <c r="I107" s="48">
        <f t="shared" si="28"/>
        <v>0</v>
      </c>
      <c r="J107" s="48">
        <f t="shared" si="28"/>
        <v>0</v>
      </c>
      <c r="K107" s="48">
        <f t="shared" si="28"/>
        <v>0</v>
      </c>
      <c r="L107" s="48">
        <f t="shared" si="28"/>
        <v>0</v>
      </c>
      <c r="M107" s="48">
        <f t="shared" si="28"/>
        <v>0</v>
      </c>
      <c r="N107" s="48">
        <f t="shared" si="28"/>
        <v>0</v>
      </c>
      <c r="O107" s="48">
        <f t="shared" si="28"/>
        <v>0</v>
      </c>
      <c r="P107" s="48">
        <f>SUM(P108:P111)</f>
        <v>0</v>
      </c>
      <c r="Q107" s="43">
        <f>SUM(Q108:Q111)</f>
        <v>0</v>
      </c>
      <c r="R107" s="34">
        <f>SUM(R108:R111)</f>
        <v>0</v>
      </c>
    </row>
    <row r="108" spans="1:18" ht="13.5" customHeight="1">
      <c r="A108" s="52" t="s">
        <v>123</v>
      </c>
      <c r="B108" s="50" t="s">
        <v>197</v>
      </c>
      <c r="C108" s="32">
        <f t="shared" si="0"/>
        <v>0</v>
      </c>
      <c r="D108" s="53"/>
      <c r="E108" s="53"/>
      <c r="F108" s="33">
        <f t="shared" si="26"/>
        <v>0</v>
      </c>
      <c r="G108" s="54"/>
      <c r="H108" s="54"/>
      <c r="I108" s="54"/>
      <c r="J108" s="40">
        <f>G108*0.25+H108*0.5+(I108-(M108*0.4+N108*0.3+O108*0.2))*1</f>
        <v>0</v>
      </c>
      <c r="K108" s="54"/>
      <c r="L108" s="54"/>
      <c r="M108" s="54"/>
      <c r="N108" s="54"/>
      <c r="O108" s="54"/>
      <c r="P108" s="39"/>
      <c r="Q108" s="55"/>
      <c r="R108" s="41"/>
    </row>
    <row r="109" spans="1:18" ht="13.5" customHeight="1">
      <c r="A109" s="52" t="s">
        <v>125</v>
      </c>
      <c r="B109" s="50" t="s">
        <v>198</v>
      </c>
      <c r="C109" s="32">
        <f t="shared" si="0"/>
        <v>0</v>
      </c>
      <c r="D109" s="53"/>
      <c r="E109" s="53"/>
      <c r="F109" s="33">
        <f t="shared" si="26"/>
        <v>0</v>
      </c>
      <c r="G109" s="54"/>
      <c r="H109" s="54"/>
      <c r="I109" s="54"/>
      <c r="J109" s="40">
        <f>G109*0.25+H109*0.5+(I109-(M109*0.4+N109*0.3+O109*0.2))*1</f>
        <v>0</v>
      </c>
      <c r="K109" s="54"/>
      <c r="L109" s="54"/>
      <c r="M109" s="54"/>
      <c r="N109" s="54"/>
      <c r="O109" s="54"/>
      <c r="P109" s="39"/>
      <c r="Q109" s="55"/>
      <c r="R109" s="41"/>
    </row>
    <row r="110" spans="1:18" ht="13.5" customHeight="1">
      <c r="A110" s="52" t="s">
        <v>127</v>
      </c>
      <c r="B110" s="50" t="s">
        <v>199</v>
      </c>
      <c r="C110" s="32">
        <f t="shared" si="0"/>
        <v>0</v>
      </c>
      <c r="D110" s="53"/>
      <c r="E110" s="53"/>
      <c r="F110" s="33">
        <f t="shared" si="26"/>
        <v>0</v>
      </c>
      <c r="G110" s="54"/>
      <c r="H110" s="54"/>
      <c r="I110" s="54"/>
      <c r="J110" s="40">
        <f>G110*0.25+H110*0.5+(I110-(M110*0.4+N110*0.3+O110*0.2))*1</f>
        <v>0</v>
      </c>
      <c r="K110" s="54"/>
      <c r="L110" s="54"/>
      <c r="M110" s="54"/>
      <c r="N110" s="54"/>
      <c r="O110" s="54"/>
      <c r="P110" s="39"/>
      <c r="Q110" s="55"/>
      <c r="R110" s="41"/>
    </row>
    <row r="111" spans="1:18" ht="13.5" customHeight="1">
      <c r="A111" s="52" t="s">
        <v>129</v>
      </c>
      <c r="B111" s="50" t="s">
        <v>200</v>
      </c>
      <c r="C111" s="32">
        <f t="shared" si="0"/>
        <v>0</v>
      </c>
      <c r="D111" s="53"/>
      <c r="E111" s="53"/>
      <c r="F111" s="33">
        <f t="shared" si="26"/>
        <v>0</v>
      </c>
      <c r="G111" s="54"/>
      <c r="H111" s="54"/>
      <c r="I111" s="54"/>
      <c r="J111" s="40">
        <f>G111*0.25+H111*0.5+(I111-(M111*0.4+N111*0.3+O111*0.2))*1</f>
        <v>0</v>
      </c>
      <c r="K111" s="54"/>
      <c r="L111" s="54"/>
      <c r="M111" s="54"/>
      <c r="N111" s="54"/>
      <c r="O111" s="54"/>
      <c r="P111" s="39"/>
      <c r="Q111" s="55"/>
      <c r="R111" s="41"/>
    </row>
    <row r="112" spans="1:18" ht="13.5" customHeight="1">
      <c r="A112" s="49" t="s">
        <v>201</v>
      </c>
      <c r="B112" s="50" t="s">
        <v>202</v>
      </c>
      <c r="C112" s="32">
        <f t="shared" si="0"/>
        <v>0</v>
      </c>
      <c r="D112" s="47">
        <f>SUM(D113:D117)</f>
        <v>0</v>
      </c>
      <c r="E112" s="47">
        <f>SUM(E113:E117)</f>
        <v>0</v>
      </c>
      <c r="F112" s="33">
        <f t="shared" si="26"/>
        <v>0</v>
      </c>
      <c r="G112" s="48">
        <f aca="true" t="shared" si="29" ref="G112:O112">SUM(G113:G117)</f>
        <v>0</v>
      </c>
      <c r="H112" s="48">
        <f t="shared" si="29"/>
        <v>0</v>
      </c>
      <c r="I112" s="48">
        <f t="shared" si="29"/>
        <v>0</v>
      </c>
      <c r="J112" s="48">
        <f t="shared" si="29"/>
        <v>0</v>
      </c>
      <c r="K112" s="48">
        <f t="shared" si="29"/>
        <v>0</v>
      </c>
      <c r="L112" s="48">
        <f t="shared" si="29"/>
        <v>0</v>
      </c>
      <c r="M112" s="48">
        <f t="shared" si="29"/>
        <v>0</v>
      </c>
      <c r="N112" s="48">
        <f t="shared" si="29"/>
        <v>0</v>
      </c>
      <c r="O112" s="48">
        <f t="shared" si="29"/>
        <v>0</v>
      </c>
      <c r="P112" s="48">
        <f>SUM(P113:P117)</f>
        <v>0</v>
      </c>
      <c r="Q112" s="43">
        <f>SUM(Q113:Q117)</f>
        <v>0</v>
      </c>
      <c r="R112" s="34">
        <f>SUM(R113:R117)</f>
        <v>0</v>
      </c>
    </row>
    <row r="113" spans="1:18" ht="13.5" customHeight="1">
      <c r="A113" s="52" t="s">
        <v>133</v>
      </c>
      <c r="B113" s="50" t="s">
        <v>203</v>
      </c>
      <c r="C113" s="32">
        <f t="shared" si="0"/>
        <v>0</v>
      </c>
      <c r="D113" s="53"/>
      <c r="E113" s="53"/>
      <c r="F113" s="33">
        <f t="shared" si="26"/>
        <v>0</v>
      </c>
      <c r="G113" s="54"/>
      <c r="H113" s="54"/>
      <c r="I113" s="54"/>
      <c r="J113" s="40">
        <f aca="true" t="shared" si="30" ref="J113:J118">G113*0.25+H113*0.5+(I113-(M113*0.4+N113*0.3+O113*0.2))*1</f>
        <v>0</v>
      </c>
      <c r="K113" s="54"/>
      <c r="L113" s="54"/>
      <c r="M113" s="54"/>
      <c r="N113" s="54"/>
      <c r="O113" s="54"/>
      <c r="P113" s="39"/>
      <c r="Q113" s="55"/>
      <c r="R113" s="41"/>
    </row>
    <row r="114" spans="1:18" ht="13.5" customHeight="1">
      <c r="A114" s="52" t="s">
        <v>135</v>
      </c>
      <c r="B114" s="50" t="s">
        <v>204</v>
      </c>
      <c r="C114" s="32">
        <f t="shared" si="0"/>
        <v>0</v>
      </c>
      <c r="D114" s="53"/>
      <c r="E114" s="53"/>
      <c r="F114" s="33">
        <f t="shared" si="26"/>
        <v>0</v>
      </c>
      <c r="G114" s="54"/>
      <c r="H114" s="54"/>
      <c r="I114" s="54"/>
      <c r="J114" s="40">
        <f t="shared" si="30"/>
        <v>0</v>
      </c>
      <c r="K114" s="54"/>
      <c r="L114" s="54"/>
      <c r="M114" s="54"/>
      <c r="N114" s="54"/>
      <c r="O114" s="54"/>
      <c r="P114" s="39"/>
      <c r="Q114" s="55"/>
      <c r="R114" s="41"/>
    </row>
    <row r="115" spans="1:18" ht="13.5" customHeight="1">
      <c r="A115" s="52" t="s">
        <v>137</v>
      </c>
      <c r="B115" s="50" t="s">
        <v>205</v>
      </c>
      <c r="C115" s="32">
        <f t="shared" si="0"/>
        <v>0</v>
      </c>
      <c r="D115" s="57"/>
      <c r="E115" s="57"/>
      <c r="F115" s="33">
        <f t="shared" si="26"/>
        <v>0</v>
      </c>
      <c r="G115" s="54"/>
      <c r="H115" s="54"/>
      <c r="I115" s="54"/>
      <c r="J115" s="40">
        <f t="shared" si="30"/>
        <v>0</v>
      </c>
      <c r="K115" s="54"/>
      <c r="L115" s="54"/>
      <c r="M115" s="54"/>
      <c r="N115" s="54"/>
      <c r="O115" s="54"/>
      <c r="P115" s="39"/>
      <c r="Q115" s="55"/>
      <c r="R115" s="41"/>
    </row>
    <row r="116" spans="1:18" ht="13.5" customHeight="1">
      <c r="A116" s="52" t="s">
        <v>139</v>
      </c>
      <c r="B116" s="50" t="s">
        <v>206</v>
      </c>
      <c r="C116" s="32">
        <f t="shared" si="0"/>
        <v>0</v>
      </c>
      <c r="D116" s="53"/>
      <c r="E116" s="53"/>
      <c r="F116" s="33">
        <f t="shared" si="26"/>
        <v>0</v>
      </c>
      <c r="G116" s="54"/>
      <c r="H116" s="54"/>
      <c r="I116" s="54"/>
      <c r="J116" s="40">
        <f t="shared" si="30"/>
        <v>0</v>
      </c>
      <c r="K116" s="54"/>
      <c r="L116" s="54"/>
      <c r="M116" s="54"/>
      <c r="N116" s="54"/>
      <c r="O116" s="54"/>
      <c r="P116" s="39"/>
      <c r="Q116" s="55"/>
      <c r="R116" s="41"/>
    </row>
    <row r="117" spans="1:18" ht="13.5" customHeight="1">
      <c r="A117" s="52" t="s">
        <v>141</v>
      </c>
      <c r="B117" s="50" t="s">
        <v>207</v>
      </c>
      <c r="C117" s="32">
        <f t="shared" si="0"/>
        <v>0</v>
      </c>
      <c r="D117" s="53"/>
      <c r="E117" s="53"/>
      <c r="F117" s="33">
        <f t="shared" si="26"/>
        <v>0</v>
      </c>
      <c r="G117" s="54"/>
      <c r="H117" s="54"/>
      <c r="I117" s="54"/>
      <c r="J117" s="40">
        <f t="shared" si="30"/>
        <v>0</v>
      </c>
      <c r="K117" s="54"/>
      <c r="L117" s="54"/>
      <c r="M117" s="54"/>
      <c r="N117" s="54"/>
      <c r="O117" s="54"/>
      <c r="P117" s="39"/>
      <c r="Q117" s="55"/>
      <c r="R117" s="41"/>
    </row>
    <row r="118" spans="1:18" ht="13.5" customHeight="1">
      <c r="A118" s="49" t="s">
        <v>208</v>
      </c>
      <c r="B118" s="50" t="s">
        <v>209</v>
      </c>
      <c r="C118" s="32">
        <f t="shared" si="0"/>
        <v>0</v>
      </c>
      <c r="D118" s="53"/>
      <c r="E118" s="53"/>
      <c r="F118" s="33">
        <f t="shared" si="26"/>
        <v>0</v>
      </c>
      <c r="G118" s="54"/>
      <c r="H118" s="54"/>
      <c r="I118" s="54"/>
      <c r="J118" s="40">
        <f t="shared" si="30"/>
        <v>0</v>
      </c>
      <c r="K118" s="54"/>
      <c r="L118" s="54"/>
      <c r="M118" s="54"/>
      <c r="N118" s="54"/>
      <c r="O118" s="54"/>
      <c r="P118" s="39"/>
      <c r="Q118" s="55"/>
      <c r="R118" s="41"/>
    </row>
    <row r="119" spans="1:18" ht="13.5" customHeight="1">
      <c r="A119" s="49" t="s">
        <v>210</v>
      </c>
      <c r="B119" s="59" t="s">
        <v>211</v>
      </c>
      <c r="C119" s="32">
        <f t="shared" si="0"/>
        <v>80.88836</v>
      </c>
      <c r="D119" s="47">
        <f>SUM(D120:D124)</f>
        <v>0</v>
      </c>
      <c r="E119" s="47">
        <f>SUM(E120:E124)</f>
        <v>0</v>
      </c>
      <c r="F119" s="33">
        <f t="shared" si="26"/>
        <v>0</v>
      </c>
      <c r="G119" s="48">
        <f aca="true" t="shared" si="31" ref="G119:O119">SUM(G120:G124)</f>
        <v>43.29488</v>
      </c>
      <c r="H119" s="48">
        <f t="shared" si="31"/>
        <v>37.59348</v>
      </c>
      <c r="I119" s="48">
        <f t="shared" si="31"/>
        <v>0</v>
      </c>
      <c r="J119" s="48">
        <f t="shared" si="31"/>
        <v>29.62046</v>
      </c>
      <c r="K119" s="48">
        <f t="shared" si="31"/>
        <v>0</v>
      </c>
      <c r="L119" s="48">
        <f t="shared" si="31"/>
        <v>0</v>
      </c>
      <c r="M119" s="48">
        <f t="shared" si="31"/>
        <v>0</v>
      </c>
      <c r="N119" s="48">
        <f t="shared" si="31"/>
        <v>0</v>
      </c>
      <c r="O119" s="48">
        <f t="shared" si="31"/>
        <v>0</v>
      </c>
      <c r="P119" s="48">
        <f>SUM(P120:P124)</f>
        <v>0</v>
      </c>
      <c r="Q119" s="43">
        <f>SUM(Q120:Q124)</f>
        <v>29.62046</v>
      </c>
      <c r="R119" s="34">
        <f>SUM(R120:R124)</f>
        <v>0</v>
      </c>
    </row>
    <row r="120" spans="1:18" ht="13.5" customHeight="1">
      <c r="A120" s="52" t="s">
        <v>147</v>
      </c>
      <c r="B120" s="60" t="s">
        <v>212</v>
      </c>
      <c r="C120" s="32">
        <f t="shared" si="0"/>
        <v>0</v>
      </c>
      <c r="D120" s="53"/>
      <c r="E120" s="53"/>
      <c r="F120" s="33">
        <f t="shared" si="26"/>
        <v>0</v>
      </c>
      <c r="G120" s="54"/>
      <c r="H120" s="54"/>
      <c r="I120" s="54"/>
      <c r="J120" s="40">
        <f aca="true" t="shared" si="32" ref="J120:J125">G120*0.25+H120*0.5+(I120-(M120*0.4+N120*0.3+O120*0.2))*1</f>
        <v>0</v>
      </c>
      <c r="K120" s="54"/>
      <c r="L120" s="54"/>
      <c r="M120" s="54"/>
      <c r="N120" s="54"/>
      <c r="O120" s="54"/>
      <c r="P120" s="39"/>
      <c r="Q120" s="55">
        <v>0</v>
      </c>
      <c r="R120" s="41"/>
    </row>
    <row r="121" spans="1:18" ht="13.5" customHeight="1">
      <c r="A121" s="52" t="s">
        <v>149</v>
      </c>
      <c r="B121" s="60" t="s">
        <v>213</v>
      </c>
      <c r="C121" s="32">
        <f t="shared" si="0"/>
        <v>0</v>
      </c>
      <c r="D121" s="53"/>
      <c r="E121" s="53"/>
      <c r="F121" s="33">
        <f t="shared" si="26"/>
        <v>0</v>
      </c>
      <c r="G121" s="54"/>
      <c r="H121" s="54"/>
      <c r="I121" s="54"/>
      <c r="J121" s="40">
        <f t="shared" si="32"/>
        <v>0</v>
      </c>
      <c r="K121" s="54"/>
      <c r="L121" s="54"/>
      <c r="M121" s="54"/>
      <c r="N121" s="54"/>
      <c r="O121" s="54"/>
      <c r="P121" s="39"/>
      <c r="Q121" s="55">
        <v>0</v>
      </c>
      <c r="R121" s="41"/>
    </row>
    <row r="122" spans="1:18" ht="13.5" customHeight="1">
      <c r="A122" s="52" t="s">
        <v>151</v>
      </c>
      <c r="B122" s="60" t="s">
        <v>214</v>
      </c>
      <c r="C122" s="32">
        <f t="shared" si="0"/>
        <v>0</v>
      </c>
      <c r="D122" s="53"/>
      <c r="E122" s="53"/>
      <c r="F122" s="33">
        <f t="shared" si="26"/>
        <v>0</v>
      </c>
      <c r="G122" s="54"/>
      <c r="H122" s="54"/>
      <c r="I122" s="54"/>
      <c r="J122" s="40">
        <f t="shared" si="32"/>
        <v>0</v>
      </c>
      <c r="K122" s="54"/>
      <c r="L122" s="54"/>
      <c r="M122" s="54"/>
      <c r="N122" s="54"/>
      <c r="O122" s="54"/>
      <c r="P122" s="39"/>
      <c r="Q122" s="55">
        <v>0</v>
      </c>
      <c r="R122" s="41"/>
    </row>
    <row r="123" spans="1:18" ht="13.5" customHeight="1">
      <c r="A123" s="61" t="s">
        <v>153</v>
      </c>
      <c r="B123" s="60" t="s">
        <v>215</v>
      </c>
      <c r="C123" s="32">
        <f t="shared" si="0"/>
        <v>43.29488</v>
      </c>
      <c r="D123" s="53"/>
      <c r="E123" s="53"/>
      <c r="F123" s="33">
        <f t="shared" si="26"/>
        <v>0</v>
      </c>
      <c r="G123" s="54">
        <v>43.29488</v>
      </c>
      <c r="H123" s="54"/>
      <c r="I123" s="54"/>
      <c r="J123" s="40">
        <f t="shared" si="32"/>
        <v>10.82372</v>
      </c>
      <c r="K123" s="54"/>
      <c r="L123" s="54"/>
      <c r="M123" s="54"/>
      <c r="N123" s="54"/>
      <c r="O123" s="54"/>
      <c r="P123" s="39"/>
      <c r="Q123" s="55">
        <v>10.82372</v>
      </c>
      <c r="R123" s="41"/>
    </row>
    <row r="124" spans="1:18" ht="13.5" customHeight="1">
      <c r="A124" s="52" t="s">
        <v>141</v>
      </c>
      <c r="B124" s="60" t="s">
        <v>216</v>
      </c>
      <c r="C124" s="32">
        <f t="shared" si="0"/>
        <v>37.59348</v>
      </c>
      <c r="D124" s="53"/>
      <c r="E124" s="53"/>
      <c r="F124" s="33">
        <f t="shared" si="26"/>
        <v>0</v>
      </c>
      <c r="G124" s="54"/>
      <c r="H124" s="54">
        <v>37.59348</v>
      </c>
      <c r="I124" s="54"/>
      <c r="J124" s="40">
        <f t="shared" si="32"/>
        <v>18.79674</v>
      </c>
      <c r="K124" s="54"/>
      <c r="L124" s="54"/>
      <c r="M124" s="54"/>
      <c r="N124" s="54"/>
      <c r="O124" s="54"/>
      <c r="P124" s="39"/>
      <c r="Q124" s="55">
        <v>18.79674</v>
      </c>
      <c r="R124" s="41"/>
    </row>
    <row r="125" spans="1:18" ht="13.5" customHeight="1">
      <c r="A125" s="49" t="s">
        <v>217</v>
      </c>
      <c r="B125" s="60" t="s">
        <v>218</v>
      </c>
      <c r="C125" s="32">
        <f t="shared" si="0"/>
        <v>0</v>
      </c>
      <c r="D125" s="53"/>
      <c r="E125" s="53"/>
      <c r="F125" s="33">
        <f t="shared" si="26"/>
        <v>0</v>
      </c>
      <c r="G125" s="54"/>
      <c r="H125" s="54"/>
      <c r="I125" s="54"/>
      <c r="J125" s="40">
        <f t="shared" si="32"/>
        <v>0</v>
      </c>
      <c r="K125" s="54"/>
      <c r="L125" s="54"/>
      <c r="M125" s="54"/>
      <c r="N125" s="54"/>
      <c r="O125" s="54"/>
      <c r="P125" s="39"/>
      <c r="Q125" s="55">
        <v>0</v>
      </c>
      <c r="R125" s="41"/>
    </row>
    <row r="126" spans="1:18" ht="29.25" customHeight="1">
      <c r="A126" s="45" t="s">
        <v>219</v>
      </c>
      <c r="B126" s="46" t="s">
        <v>220</v>
      </c>
      <c r="C126" s="32">
        <f t="shared" si="0"/>
        <v>240.19486</v>
      </c>
      <c r="D126" s="47">
        <f>D127+D149+D154+D159+D165+D166+D172</f>
        <v>5.77468</v>
      </c>
      <c r="E126" s="47">
        <f>E127+E149+E154+E159+E165+E166+E172</f>
        <v>0</v>
      </c>
      <c r="F126" s="33">
        <f t="shared" si="26"/>
        <v>0.0577468</v>
      </c>
      <c r="G126" s="48">
        <f aca="true" t="shared" si="33" ref="G126:O126">G127+G149+G154+G159+G165+G166+G172</f>
        <v>172.91242</v>
      </c>
      <c r="H126" s="48">
        <f t="shared" si="33"/>
        <v>61.507760000000005</v>
      </c>
      <c r="I126" s="48">
        <f t="shared" si="33"/>
        <v>0</v>
      </c>
      <c r="J126" s="48">
        <f t="shared" si="33"/>
        <v>73.98198500000001</v>
      </c>
      <c r="K126" s="48">
        <f t="shared" si="33"/>
        <v>0</v>
      </c>
      <c r="L126" s="48">
        <f t="shared" si="33"/>
        <v>0</v>
      </c>
      <c r="M126" s="48">
        <f t="shared" si="33"/>
        <v>0</v>
      </c>
      <c r="N126" s="48">
        <f t="shared" si="33"/>
        <v>0</v>
      </c>
      <c r="O126" s="48">
        <f t="shared" si="33"/>
        <v>0</v>
      </c>
      <c r="P126" s="48">
        <f>P127+P149+P154+P159+P165+P166+P172</f>
        <v>0</v>
      </c>
      <c r="Q126" s="43">
        <f>Q127+Q149+Q154+Q159+Q165+Q166+Q172</f>
        <v>73.98198500000001</v>
      </c>
      <c r="R126" s="34">
        <f>R127+R149+R154+R159+R165+R166+R172</f>
        <v>0</v>
      </c>
    </row>
    <row r="127" spans="1:18" ht="13.5" customHeight="1">
      <c r="A127" s="49" t="s">
        <v>221</v>
      </c>
      <c r="B127" s="50" t="s">
        <v>222</v>
      </c>
      <c r="C127" s="32">
        <f t="shared" si="0"/>
        <v>103.43171000000001</v>
      </c>
      <c r="D127" s="47">
        <f>D128+D132+D147+D148</f>
        <v>0</v>
      </c>
      <c r="E127" s="47">
        <f>E128+E132+E147+E148</f>
        <v>0</v>
      </c>
      <c r="F127" s="33">
        <f t="shared" si="26"/>
        <v>0</v>
      </c>
      <c r="G127" s="48">
        <f aca="true" t="shared" si="34" ref="G127:O127">G128+G132+G147+G148</f>
        <v>103.43171000000001</v>
      </c>
      <c r="H127" s="48">
        <f t="shared" si="34"/>
        <v>0</v>
      </c>
      <c r="I127" s="48">
        <f t="shared" si="34"/>
        <v>0</v>
      </c>
      <c r="J127" s="48">
        <f t="shared" si="34"/>
        <v>25.857927500000002</v>
      </c>
      <c r="K127" s="48">
        <f t="shared" si="34"/>
        <v>0</v>
      </c>
      <c r="L127" s="48">
        <f t="shared" si="34"/>
        <v>0</v>
      </c>
      <c r="M127" s="48">
        <f t="shared" si="34"/>
        <v>0</v>
      </c>
      <c r="N127" s="48">
        <f t="shared" si="34"/>
        <v>0</v>
      </c>
      <c r="O127" s="48">
        <f t="shared" si="34"/>
        <v>0</v>
      </c>
      <c r="P127" s="48">
        <f>P128+P132+P147+P148</f>
        <v>0</v>
      </c>
      <c r="Q127" s="43">
        <f>Q128+Q132+Q147+Q148</f>
        <v>25.857927500000002</v>
      </c>
      <c r="R127" s="34">
        <f>R128+R132+R147+R148</f>
        <v>0</v>
      </c>
    </row>
    <row r="128" spans="1:18" ht="13.5" customHeight="1">
      <c r="A128" s="51" t="s">
        <v>223</v>
      </c>
      <c r="B128" s="50" t="s">
        <v>224</v>
      </c>
      <c r="C128" s="32">
        <f t="shared" si="0"/>
        <v>0</v>
      </c>
      <c r="D128" s="47">
        <f>SUM(D129:D131)</f>
        <v>0</v>
      </c>
      <c r="E128" s="47">
        <f>SUM(E129:E131)</f>
        <v>0</v>
      </c>
      <c r="F128" s="33">
        <f t="shared" si="26"/>
        <v>0</v>
      </c>
      <c r="G128" s="48">
        <f aca="true" t="shared" si="35" ref="G128:O128">SUM(G129:G131)</f>
        <v>0</v>
      </c>
      <c r="H128" s="48">
        <f t="shared" si="35"/>
        <v>0</v>
      </c>
      <c r="I128" s="48">
        <f t="shared" si="35"/>
        <v>0</v>
      </c>
      <c r="J128" s="48">
        <f t="shared" si="35"/>
        <v>0</v>
      </c>
      <c r="K128" s="48">
        <f t="shared" si="35"/>
        <v>0</v>
      </c>
      <c r="L128" s="48">
        <f t="shared" si="35"/>
        <v>0</v>
      </c>
      <c r="M128" s="48">
        <f t="shared" si="35"/>
        <v>0</v>
      </c>
      <c r="N128" s="48">
        <f t="shared" si="35"/>
        <v>0</v>
      </c>
      <c r="O128" s="48">
        <f t="shared" si="35"/>
        <v>0</v>
      </c>
      <c r="P128" s="48">
        <f>SUM(P129:P131)</f>
        <v>0</v>
      </c>
      <c r="Q128" s="43">
        <f>SUM(Q129:Q131)</f>
        <v>0</v>
      </c>
      <c r="R128" s="34">
        <f>SUM(R129:R131)</f>
        <v>0</v>
      </c>
    </row>
    <row r="129" spans="1:18" ht="27.75" customHeight="1">
      <c r="A129" s="52" t="s">
        <v>71</v>
      </c>
      <c r="B129" s="50" t="s">
        <v>225</v>
      </c>
      <c r="C129" s="32">
        <f t="shared" si="0"/>
        <v>0</v>
      </c>
      <c r="D129" s="53"/>
      <c r="E129" s="53"/>
      <c r="F129" s="33">
        <f t="shared" si="26"/>
        <v>0</v>
      </c>
      <c r="G129" s="54"/>
      <c r="H129" s="54"/>
      <c r="I129" s="54"/>
      <c r="J129" s="40">
        <f>G129*0.25+H129*0.5+(I129-(M129*0.4+N129*0.3+O129*0.2))*1</f>
        <v>0</v>
      </c>
      <c r="K129" s="54"/>
      <c r="L129" s="54"/>
      <c r="M129" s="54"/>
      <c r="N129" s="54"/>
      <c r="O129" s="54"/>
      <c r="P129" s="54"/>
      <c r="Q129" s="55"/>
      <c r="R129" s="41"/>
    </row>
    <row r="130" spans="1:18" ht="13.5" customHeight="1">
      <c r="A130" s="52" t="s">
        <v>73</v>
      </c>
      <c r="B130" s="50" t="s">
        <v>226</v>
      </c>
      <c r="C130" s="32">
        <f t="shared" si="0"/>
        <v>0</v>
      </c>
      <c r="D130" s="53"/>
      <c r="E130" s="53"/>
      <c r="F130" s="33">
        <f>D412*0.02+(D130-D412)*0.01+E412*0.03+(E130-E412)*0.02</f>
        <v>0</v>
      </c>
      <c r="G130" s="54"/>
      <c r="H130" s="54"/>
      <c r="I130" s="54"/>
      <c r="J130" s="40">
        <f>G130*0.25+H130*0.5+(I130-(M130*0.4+N130*0.3+O130*0.2))*1</f>
        <v>0</v>
      </c>
      <c r="K130" s="54"/>
      <c r="L130" s="54"/>
      <c r="M130" s="54"/>
      <c r="N130" s="54"/>
      <c r="O130" s="54"/>
      <c r="P130" s="39"/>
      <c r="Q130" s="55"/>
      <c r="R130" s="41"/>
    </row>
    <row r="131" spans="1:18" ht="13.5" customHeight="1">
      <c r="A131" s="56" t="s">
        <v>75</v>
      </c>
      <c r="B131" s="50" t="s">
        <v>227</v>
      </c>
      <c r="C131" s="32">
        <f t="shared" si="0"/>
        <v>0</v>
      </c>
      <c r="D131" s="53"/>
      <c r="E131" s="53"/>
      <c r="F131" s="33">
        <f t="shared" si="26"/>
        <v>0</v>
      </c>
      <c r="G131" s="54"/>
      <c r="H131" s="54"/>
      <c r="I131" s="54"/>
      <c r="J131" s="40">
        <f>G131*0.25+H131*0.5+(I131-(M131*0.4+N131*0.3+O131*0.2))*1</f>
        <v>0</v>
      </c>
      <c r="K131" s="54"/>
      <c r="L131" s="54"/>
      <c r="M131" s="54"/>
      <c r="N131" s="54"/>
      <c r="O131" s="54"/>
      <c r="P131" s="39"/>
      <c r="Q131" s="55"/>
      <c r="R131" s="41"/>
    </row>
    <row r="132" spans="1:18" ht="13.5" customHeight="1">
      <c r="A132" s="51" t="s">
        <v>228</v>
      </c>
      <c r="B132" s="50" t="s">
        <v>229</v>
      </c>
      <c r="C132" s="32">
        <f t="shared" si="0"/>
        <v>103.43171000000001</v>
      </c>
      <c r="D132" s="47">
        <f>SUM(D133:D146)</f>
        <v>0</v>
      </c>
      <c r="E132" s="47">
        <f>SUM(E133:E146)</f>
        <v>0</v>
      </c>
      <c r="F132" s="33">
        <f t="shared" si="26"/>
        <v>0</v>
      </c>
      <c r="G132" s="48">
        <f aca="true" t="shared" si="36" ref="G132:O132">SUM(G133:G146)</f>
        <v>103.43171000000001</v>
      </c>
      <c r="H132" s="48">
        <f t="shared" si="36"/>
        <v>0</v>
      </c>
      <c r="I132" s="48">
        <f t="shared" si="36"/>
        <v>0</v>
      </c>
      <c r="J132" s="48">
        <f t="shared" si="36"/>
        <v>25.857927500000002</v>
      </c>
      <c r="K132" s="48">
        <f t="shared" si="36"/>
        <v>0</v>
      </c>
      <c r="L132" s="48">
        <f t="shared" si="36"/>
        <v>0</v>
      </c>
      <c r="M132" s="48">
        <f t="shared" si="36"/>
        <v>0</v>
      </c>
      <c r="N132" s="48">
        <f t="shared" si="36"/>
        <v>0</v>
      </c>
      <c r="O132" s="48">
        <f t="shared" si="36"/>
        <v>0</v>
      </c>
      <c r="P132" s="48">
        <f>SUM(P133:P146)</f>
        <v>0</v>
      </c>
      <c r="Q132" s="43">
        <f>SUM(Q133:Q146)</f>
        <v>25.857927500000002</v>
      </c>
      <c r="R132" s="34">
        <f>SUM(R133:R146)</f>
        <v>0</v>
      </c>
    </row>
    <row r="133" spans="1:18" ht="13.5" customHeight="1">
      <c r="A133" s="52" t="s">
        <v>79</v>
      </c>
      <c r="B133" s="50" t="s">
        <v>230</v>
      </c>
      <c r="C133" s="32">
        <f t="shared" si="0"/>
        <v>0</v>
      </c>
      <c r="D133" s="53"/>
      <c r="E133" s="53"/>
      <c r="F133" s="33">
        <f t="shared" si="26"/>
        <v>0</v>
      </c>
      <c r="G133" s="54"/>
      <c r="H133" s="54"/>
      <c r="I133" s="54"/>
      <c r="J133" s="40">
        <f aca="true" t="shared" si="37" ref="J133:J148">G133*0.25+H133*0.5+(I133-(M133*0.4+N133*0.3+O133*0.2))*1</f>
        <v>0</v>
      </c>
      <c r="K133" s="54"/>
      <c r="L133" s="54"/>
      <c r="M133" s="54"/>
      <c r="N133" s="54"/>
      <c r="O133" s="54"/>
      <c r="P133" s="39"/>
      <c r="Q133" s="55">
        <v>0</v>
      </c>
      <c r="R133" s="41"/>
    </row>
    <row r="134" spans="1:18" ht="13.5" customHeight="1">
      <c r="A134" s="52" t="s">
        <v>81</v>
      </c>
      <c r="B134" s="50" t="s">
        <v>231</v>
      </c>
      <c r="C134" s="32">
        <f t="shared" si="0"/>
        <v>39.05371</v>
      </c>
      <c r="D134" s="53"/>
      <c r="E134" s="53"/>
      <c r="F134" s="33">
        <f t="shared" si="26"/>
        <v>0</v>
      </c>
      <c r="G134" s="54">
        <v>39.05371</v>
      </c>
      <c r="H134" s="54"/>
      <c r="I134" s="54"/>
      <c r="J134" s="40">
        <f t="shared" si="37"/>
        <v>9.7634275</v>
      </c>
      <c r="K134" s="54"/>
      <c r="L134" s="54"/>
      <c r="M134" s="54"/>
      <c r="N134" s="54"/>
      <c r="O134" s="54"/>
      <c r="P134" s="39"/>
      <c r="Q134" s="55">
        <v>9.7634275</v>
      </c>
      <c r="R134" s="41"/>
    </row>
    <row r="135" spans="1:18" ht="13.5" customHeight="1">
      <c r="A135" s="52" t="s">
        <v>83</v>
      </c>
      <c r="B135" s="50" t="s">
        <v>232</v>
      </c>
      <c r="C135" s="32">
        <f t="shared" si="0"/>
        <v>0</v>
      </c>
      <c r="D135" s="53"/>
      <c r="E135" s="53"/>
      <c r="F135" s="33">
        <f t="shared" si="26"/>
        <v>0</v>
      </c>
      <c r="G135" s="54"/>
      <c r="H135" s="54"/>
      <c r="I135" s="54"/>
      <c r="J135" s="40">
        <f t="shared" si="37"/>
        <v>0</v>
      </c>
      <c r="K135" s="54"/>
      <c r="L135" s="54"/>
      <c r="M135" s="54"/>
      <c r="N135" s="54"/>
      <c r="O135" s="54"/>
      <c r="P135" s="39"/>
      <c r="Q135" s="55">
        <v>0</v>
      </c>
      <c r="R135" s="41"/>
    </row>
    <row r="136" spans="1:18" ht="13.5" customHeight="1">
      <c r="A136" s="56" t="s">
        <v>85</v>
      </c>
      <c r="B136" s="50" t="s">
        <v>233</v>
      </c>
      <c r="C136" s="32">
        <f t="shared" si="0"/>
        <v>64.378</v>
      </c>
      <c r="D136" s="53"/>
      <c r="E136" s="53"/>
      <c r="F136" s="33">
        <f t="shared" si="26"/>
        <v>0</v>
      </c>
      <c r="G136" s="54">
        <v>64.378</v>
      </c>
      <c r="H136" s="54"/>
      <c r="I136" s="54"/>
      <c r="J136" s="40">
        <f t="shared" si="37"/>
        <v>16.0945</v>
      </c>
      <c r="K136" s="54"/>
      <c r="L136" s="54"/>
      <c r="M136" s="54"/>
      <c r="N136" s="54"/>
      <c r="O136" s="54"/>
      <c r="P136" s="39"/>
      <c r="Q136" s="55">
        <v>16.0945</v>
      </c>
      <c r="R136" s="41"/>
    </row>
    <row r="137" spans="1:18" ht="13.5" customHeight="1">
      <c r="A137" s="56" t="s">
        <v>87</v>
      </c>
      <c r="B137" s="50" t="s">
        <v>234</v>
      </c>
      <c r="C137" s="32">
        <f t="shared" si="0"/>
        <v>0</v>
      </c>
      <c r="D137" s="53"/>
      <c r="E137" s="53"/>
      <c r="F137" s="33">
        <f t="shared" si="26"/>
        <v>0</v>
      </c>
      <c r="G137" s="54"/>
      <c r="H137" s="54"/>
      <c r="I137" s="54"/>
      <c r="J137" s="40">
        <f t="shared" si="37"/>
        <v>0</v>
      </c>
      <c r="K137" s="54"/>
      <c r="L137" s="54"/>
      <c r="M137" s="54"/>
      <c r="N137" s="54"/>
      <c r="O137" s="54"/>
      <c r="P137" s="39"/>
      <c r="Q137" s="55">
        <v>0</v>
      </c>
      <c r="R137" s="41"/>
    </row>
    <row r="138" spans="1:18" ht="13.5" customHeight="1">
      <c r="A138" s="56" t="s">
        <v>89</v>
      </c>
      <c r="B138" s="50" t="s">
        <v>235</v>
      </c>
      <c r="C138" s="32">
        <f t="shared" si="0"/>
        <v>0</v>
      </c>
      <c r="D138" s="57"/>
      <c r="E138" s="57"/>
      <c r="F138" s="33">
        <f t="shared" si="26"/>
        <v>0</v>
      </c>
      <c r="G138" s="54"/>
      <c r="H138" s="54"/>
      <c r="I138" s="54"/>
      <c r="J138" s="40">
        <f t="shared" si="37"/>
        <v>0</v>
      </c>
      <c r="K138" s="54"/>
      <c r="L138" s="54"/>
      <c r="M138" s="54"/>
      <c r="N138" s="54"/>
      <c r="O138" s="54"/>
      <c r="P138" s="39"/>
      <c r="Q138" s="55">
        <v>0</v>
      </c>
      <c r="R138" s="41"/>
    </row>
    <row r="139" spans="1:18" ht="13.5" customHeight="1">
      <c r="A139" s="56" t="s">
        <v>91</v>
      </c>
      <c r="B139" s="50" t="s">
        <v>236</v>
      </c>
      <c r="C139" s="32">
        <f t="shared" si="0"/>
        <v>0</v>
      </c>
      <c r="D139" s="57"/>
      <c r="E139" s="57"/>
      <c r="F139" s="33">
        <f t="shared" si="26"/>
        <v>0</v>
      </c>
      <c r="G139" s="54"/>
      <c r="H139" s="54"/>
      <c r="I139" s="54"/>
      <c r="J139" s="40">
        <f t="shared" si="37"/>
        <v>0</v>
      </c>
      <c r="K139" s="54"/>
      <c r="L139" s="54"/>
      <c r="M139" s="54"/>
      <c r="N139" s="54"/>
      <c r="O139" s="54"/>
      <c r="P139" s="39"/>
      <c r="Q139" s="55">
        <v>0</v>
      </c>
      <c r="R139" s="41"/>
    </row>
    <row r="140" spans="1:18" ht="13.5" customHeight="1">
      <c r="A140" s="56" t="s">
        <v>93</v>
      </c>
      <c r="B140" s="50" t="s">
        <v>237</v>
      </c>
      <c r="C140" s="32">
        <f t="shared" si="0"/>
        <v>0</v>
      </c>
      <c r="D140" s="53"/>
      <c r="E140" s="53"/>
      <c r="F140" s="33">
        <f t="shared" si="26"/>
        <v>0</v>
      </c>
      <c r="G140" s="54"/>
      <c r="H140" s="54"/>
      <c r="I140" s="54"/>
      <c r="J140" s="40">
        <f t="shared" si="37"/>
        <v>0</v>
      </c>
      <c r="K140" s="54"/>
      <c r="L140" s="54"/>
      <c r="M140" s="54"/>
      <c r="N140" s="54"/>
      <c r="O140" s="54"/>
      <c r="P140" s="39"/>
      <c r="Q140" s="55">
        <v>0</v>
      </c>
      <c r="R140" s="41"/>
    </row>
    <row r="141" spans="1:18" ht="13.5" customHeight="1">
      <c r="A141" s="56" t="s">
        <v>95</v>
      </c>
      <c r="B141" s="50" t="s">
        <v>238</v>
      </c>
      <c r="C141" s="32">
        <f t="shared" si="0"/>
        <v>0</v>
      </c>
      <c r="D141" s="53"/>
      <c r="E141" s="53"/>
      <c r="F141" s="33">
        <f t="shared" si="26"/>
        <v>0</v>
      </c>
      <c r="G141" s="54"/>
      <c r="H141" s="54"/>
      <c r="I141" s="54"/>
      <c r="J141" s="40">
        <f t="shared" si="37"/>
        <v>0</v>
      </c>
      <c r="K141" s="54"/>
      <c r="L141" s="54"/>
      <c r="M141" s="54"/>
      <c r="N141" s="54"/>
      <c r="O141" s="54"/>
      <c r="P141" s="39"/>
      <c r="Q141" s="55">
        <v>0</v>
      </c>
      <c r="R141" s="41"/>
    </row>
    <row r="142" spans="1:18" ht="13.5" customHeight="1">
      <c r="A142" s="58" t="s">
        <v>97</v>
      </c>
      <c r="B142" s="50" t="s">
        <v>239</v>
      </c>
      <c r="C142" s="32">
        <f t="shared" si="0"/>
        <v>0</v>
      </c>
      <c r="D142" s="53"/>
      <c r="E142" s="53"/>
      <c r="F142" s="33">
        <f t="shared" si="26"/>
        <v>0</v>
      </c>
      <c r="G142" s="54"/>
      <c r="H142" s="54"/>
      <c r="I142" s="54"/>
      <c r="J142" s="40">
        <f t="shared" si="37"/>
        <v>0</v>
      </c>
      <c r="K142" s="54"/>
      <c r="L142" s="54"/>
      <c r="M142" s="54"/>
      <c r="N142" s="54"/>
      <c r="O142" s="54"/>
      <c r="P142" s="39"/>
      <c r="Q142" s="55">
        <v>0</v>
      </c>
      <c r="R142" s="41"/>
    </row>
    <row r="143" spans="1:18" ht="13.5" customHeight="1">
      <c r="A143" s="52" t="s">
        <v>99</v>
      </c>
      <c r="B143" s="50" t="s">
        <v>240</v>
      </c>
      <c r="C143" s="32">
        <f t="shared" si="0"/>
        <v>0</v>
      </c>
      <c r="D143" s="53"/>
      <c r="E143" s="53"/>
      <c r="F143" s="33">
        <f t="shared" si="26"/>
        <v>0</v>
      </c>
      <c r="G143" s="54"/>
      <c r="H143" s="54"/>
      <c r="I143" s="54"/>
      <c r="J143" s="40">
        <f t="shared" si="37"/>
        <v>0</v>
      </c>
      <c r="K143" s="54"/>
      <c r="L143" s="54"/>
      <c r="M143" s="54"/>
      <c r="N143" s="54"/>
      <c r="O143" s="54"/>
      <c r="P143" s="39"/>
      <c r="Q143" s="55">
        <v>0</v>
      </c>
      <c r="R143" s="41"/>
    </row>
    <row r="144" spans="1:18" ht="13.5" customHeight="1">
      <c r="A144" s="52" t="s">
        <v>101</v>
      </c>
      <c r="B144" s="50" t="s">
        <v>241</v>
      </c>
      <c r="C144" s="32">
        <f t="shared" si="0"/>
        <v>0</v>
      </c>
      <c r="D144" s="53"/>
      <c r="E144" s="53"/>
      <c r="F144" s="33">
        <f t="shared" si="26"/>
        <v>0</v>
      </c>
      <c r="G144" s="54"/>
      <c r="H144" s="54"/>
      <c r="I144" s="54"/>
      <c r="J144" s="40">
        <f t="shared" si="37"/>
        <v>0</v>
      </c>
      <c r="K144" s="54"/>
      <c r="L144" s="54"/>
      <c r="M144" s="54"/>
      <c r="N144" s="54"/>
      <c r="O144" s="54"/>
      <c r="P144" s="39"/>
      <c r="Q144" s="55">
        <v>0</v>
      </c>
      <c r="R144" s="41"/>
    </row>
    <row r="145" spans="1:18" ht="13.5" customHeight="1">
      <c r="A145" s="52" t="s">
        <v>103</v>
      </c>
      <c r="B145" s="50" t="s">
        <v>242</v>
      </c>
      <c r="C145" s="32">
        <f t="shared" si="0"/>
        <v>0</v>
      </c>
      <c r="D145" s="53"/>
      <c r="E145" s="53"/>
      <c r="F145" s="33">
        <f t="shared" si="26"/>
        <v>0</v>
      </c>
      <c r="G145" s="54"/>
      <c r="H145" s="54"/>
      <c r="I145" s="54"/>
      <c r="J145" s="40">
        <f t="shared" si="37"/>
        <v>0</v>
      </c>
      <c r="K145" s="54"/>
      <c r="L145" s="54"/>
      <c r="M145" s="54"/>
      <c r="N145" s="54"/>
      <c r="O145" s="54"/>
      <c r="P145" s="39"/>
      <c r="Q145" s="55">
        <v>0</v>
      </c>
      <c r="R145" s="41"/>
    </row>
    <row r="146" spans="1:18" ht="13.5" customHeight="1">
      <c r="A146" s="52" t="s">
        <v>105</v>
      </c>
      <c r="B146" s="50" t="s">
        <v>243</v>
      </c>
      <c r="C146" s="32">
        <f t="shared" si="0"/>
        <v>0</v>
      </c>
      <c r="D146" s="53"/>
      <c r="E146" s="53"/>
      <c r="F146" s="33">
        <f t="shared" si="26"/>
        <v>0</v>
      </c>
      <c r="G146" s="54"/>
      <c r="H146" s="54"/>
      <c r="I146" s="54"/>
      <c r="J146" s="40">
        <f t="shared" si="37"/>
        <v>0</v>
      </c>
      <c r="K146" s="54"/>
      <c r="L146" s="54"/>
      <c r="M146" s="54"/>
      <c r="N146" s="54"/>
      <c r="O146" s="54"/>
      <c r="P146" s="39"/>
      <c r="Q146" s="55">
        <v>0</v>
      </c>
      <c r="R146" s="41"/>
    </row>
    <row r="147" spans="1:18" ht="13.5" customHeight="1">
      <c r="A147" s="51" t="s">
        <v>244</v>
      </c>
      <c r="B147" s="50" t="s">
        <v>245</v>
      </c>
      <c r="C147" s="32">
        <f t="shared" si="0"/>
        <v>0</v>
      </c>
      <c r="D147" s="53"/>
      <c r="E147" s="53"/>
      <c r="F147" s="33">
        <f t="shared" si="26"/>
        <v>0</v>
      </c>
      <c r="G147" s="54"/>
      <c r="H147" s="54"/>
      <c r="I147" s="54"/>
      <c r="J147" s="40">
        <f t="shared" si="37"/>
        <v>0</v>
      </c>
      <c r="K147" s="54"/>
      <c r="L147" s="54"/>
      <c r="M147" s="54"/>
      <c r="N147" s="54"/>
      <c r="O147" s="54"/>
      <c r="P147" s="39"/>
      <c r="Q147" s="55">
        <v>0</v>
      </c>
      <c r="R147" s="41"/>
    </row>
    <row r="148" spans="1:18" ht="13.5" customHeight="1">
      <c r="A148" s="51" t="s">
        <v>246</v>
      </c>
      <c r="B148" s="50" t="s">
        <v>247</v>
      </c>
      <c r="C148" s="32">
        <f t="shared" si="0"/>
        <v>0</v>
      </c>
      <c r="D148" s="53"/>
      <c r="E148" s="53"/>
      <c r="F148" s="33">
        <f t="shared" si="26"/>
        <v>0</v>
      </c>
      <c r="G148" s="54"/>
      <c r="H148" s="54"/>
      <c r="I148" s="54"/>
      <c r="J148" s="40">
        <f t="shared" si="37"/>
        <v>0</v>
      </c>
      <c r="K148" s="54"/>
      <c r="L148" s="54"/>
      <c r="M148" s="54"/>
      <c r="N148" s="54"/>
      <c r="O148" s="54"/>
      <c r="P148" s="39"/>
      <c r="Q148" s="55">
        <v>0</v>
      </c>
      <c r="R148" s="41"/>
    </row>
    <row r="149" spans="1:18" ht="13.5" customHeight="1">
      <c r="A149" s="49" t="s">
        <v>248</v>
      </c>
      <c r="B149" s="50" t="s">
        <v>249</v>
      </c>
      <c r="C149" s="32">
        <f t="shared" si="0"/>
        <v>0</v>
      </c>
      <c r="D149" s="47">
        <f>SUM(D150:D153)</f>
        <v>0</v>
      </c>
      <c r="E149" s="47">
        <f>SUM(E150:E153)</f>
        <v>0</v>
      </c>
      <c r="F149" s="33">
        <f t="shared" si="26"/>
        <v>0</v>
      </c>
      <c r="G149" s="48">
        <f aca="true" t="shared" si="38" ref="G149:O149">SUM(G150:G153)</f>
        <v>0</v>
      </c>
      <c r="H149" s="48">
        <f t="shared" si="38"/>
        <v>0</v>
      </c>
      <c r="I149" s="48">
        <f t="shared" si="38"/>
        <v>0</v>
      </c>
      <c r="J149" s="48">
        <f t="shared" si="38"/>
        <v>0</v>
      </c>
      <c r="K149" s="48">
        <f t="shared" si="38"/>
        <v>0</v>
      </c>
      <c r="L149" s="48">
        <f t="shared" si="38"/>
        <v>0</v>
      </c>
      <c r="M149" s="48">
        <f t="shared" si="38"/>
        <v>0</v>
      </c>
      <c r="N149" s="48">
        <f t="shared" si="38"/>
        <v>0</v>
      </c>
      <c r="O149" s="48">
        <f t="shared" si="38"/>
        <v>0</v>
      </c>
      <c r="P149" s="48">
        <f>SUM(P150:P153)</f>
        <v>0</v>
      </c>
      <c r="Q149" s="43">
        <f>SUM(Q150:Q153)</f>
        <v>0</v>
      </c>
      <c r="R149" s="34">
        <f>SUM(R150:R153)</f>
        <v>0</v>
      </c>
    </row>
    <row r="150" spans="1:18" ht="13.5" customHeight="1">
      <c r="A150" s="52" t="s">
        <v>113</v>
      </c>
      <c r="B150" s="50" t="s">
        <v>250</v>
      </c>
      <c r="C150" s="32">
        <f t="shared" si="0"/>
        <v>0</v>
      </c>
      <c r="D150" s="57"/>
      <c r="E150" s="57"/>
      <c r="F150" s="33">
        <f t="shared" si="26"/>
        <v>0</v>
      </c>
      <c r="G150" s="54"/>
      <c r="H150" s="54"/>
      <c r="I150" s="54"/>
      <c r="J150" s="40">
        <f>G150*0.25+H150*0.5+(I150-(M150*0.4+N150*0.3+O150*0.2))*1</f>
        <v>0</v>
      </c>
      <c r="K150" s="54"/>
      <c r="L150" s="54"/>
      <c r="M150" s="54"/>
      <c r="N150" s="54"/>
      <c r="O150" s="54"/>
      <c r="P150" s="39"/>
      <c r="Q150" s="55"/>
      <c r="R150" s="41"/>
    </row>
    <row r="151" spans="1:18" ht="13.5" customHeight="1">
      <c r="A151" s="52" t="s">
        <v>115</v>
      </c>
      <c r="B151" s="50" t="s">
        <v>251</v>
      </c>
      <c r="C151" s="32">
        <f t="shared" si="0"/>
        <v>0</v>
      </c>
      <c r="D151" s="53"/>
      <c r="E151" s="53"/>
      <c r="F151" s="33">
        <f t="shared" si="26"/>
        <v>0</v>
      </c>
      <c r="G151" s="54"/>
      <c r="H151" s="54"/>
      <c r="I151" s="54"/>
      <c r="J151" s="40">
        <f>G151*0.25+H151*0.5+(I151-(M151*0.4+N151*0.3+O151*0.2))*1</f>
        <v>0</v>
      </c>
      <c r="K151" s="54"/>
      <c r="L151" s="54"/>
      <c r="M151" s="54"/>
      <c r="N151" s="54"/>
      <c r="O151" s="54"/>
      <c r="P151" s="39"/>
      <c r="Q151" s="55"/>
      <c r="R151" s="41"/>
    </row>
    <row r="152" spans="1:18" ht="13.5" customHeight="1">
      <c r="A152" s="52" t="s">
        <v>117</v>
      </c>
      <c r="B152" s="50" t="s">
        <v>252</v>
      </c>
      <c r="C152" s="32">
        <f t="shared" si="0"/>
        <v>0</v>
      </c>
      <c r="D152" s="53"/>
      <c r="E152" s="53"/>
      <c r="F152" s="33">
        <f t="shared" si="26"/>
        <v>0</v>
      </c>
      <c r="G152" s="54"/>
      <c r="H152" s="54"/>
      <c r="I152" s="54"/>
      <c r="J152" s="40">
        <f>G152*0.25+H152*0.5+(I152-(M152*0.4+N152*0.3+O152*0.2))*1</f>
        <v>0</v>
      </c>
      <c r="K152" s="54"/>
      <c r="L152" s="54"/>
      <c r="M152" s="54"/>
      <c r="N152" s="54"/>
      <c r="O152" s="54"/>
      <c r="P152" s="39"/>
      <c r="Q152" s="55"/>
      <c r="R152" s="41"/>
    </row>
    <row r="153" spans="1:18" ht="13.5" customHeight="1">
      <c r="A153" s="52" t="s">
        <v>119</v>
      </c>
      <c r="B153" s="50" t="s">
        <v>253</v>
      </c>
      <c r="C153" s="32">
        <f t="shared" si="0"/>
        <v>0</v>
      </c>
      <c r="D153" s="53"/>
      <c r="E153" s="53"/>
      <c r="F153" s="33">
        <f t="shared" si="26"/>
        <v>0</v>
      </c>
      <c r="G153" s="54"/>
      <c r="H153" s="54"/>
      <c r="I153" s="54"/>
      <c r="J153" s="40">
        <f>G153*0.25+H153*0.5+(I153-(M153*0.4+N153*0.3+O153*0.2))*1</f>
        <v>0</v>
      </c>
      <c r="K153" s="54"/>
      <c r="L153" s="54"/>
      <c r="M153" s="54"/>
      <c r="N153" s="54"/>
      <c r="O153" s="54"/>
      <c r="P153" s="39"/>
      <c r="Q153" s="55"/>
      <c r="R153" s="41"/>
    </row>
    <row r="154" spans="1:18" ht="13.5" customHeight="1">
      <c r="A154" s="49" t="s">
        <v>254</v>
      </c>
      <c r="B154" s="50" t="s">
        <v>255</v>
      </c>
      <c r="C154" s="32">
        <f t="shared" si="0"/>
        <v>0</v>
      </c>
      <c r="D154" s="47">
        <f>SUM(D155:D158)</f>
        <v>0</v>
      </c>
      <c r="E154" s="47">
        <f>SUM(E155:E158)</f>
        <v>0</v>
      </c>
      <c r="F154" s="33">
        <f t="shared" si="26"/>
        <v>0</v>
      </c>
      <c r="G154" s="48">
        <f aca="true" t="shared" si="39" ref="G154:O154">SUM(G155:G158)</f>
        <v>0</v>
      </c>
      <c r="H154" s="48">
        <f t="shared" si="39"/>
        <v>0</v>
      </c>
      <c r="I154" s="48">
        <f t="shared" si="39"/>
        <v>0</v>
      </c>
      <c r="J154" s="48">
        <f t="shared" si="39"/>
        <v>0</v>
      </c>
      <c r="K154" s="48">
        <f t="shared" si="39"/>
        <v>0</v>
      </c>
      <c r="L154" s="48">
        <f t="shared" si="39"/>
        <v>0</v>
      </c>
      <c r="M154" s="48">
        <f t="shared" si="39"/>
        <v>0</v>
      </c>
      <c r="N154" s="48">
        <f t="shared" si="39"/>
        <v>0</v>
      </c>
      <c r="O154" s="48">
        <f t="shared" si="39"/>
        <v>0</v>
      </c>
      <c r="P154" s="48">
        <f>SUM(P155:P158)</f>
        <v>0</v>
      </c>
      <c r="Q154" s="34">
        <f>SUM(Q155:Q158)</f>
        <v>0</v>
      </c>
      <c r="R154" s="34">
        <f>SUM(R155:R158)</f>
        <v>0</v>
      </c>
    </row>
    <row r="155" spans="1:18" ht="13.5" customHeight="1">
      <c r="A155" s="52" t="s">
        <v>123</v>
      </c>
      <c r="B155" s="50" t="s">
        <v>256</v>
      </c>
      <c r="C155" s="32">
        <f t="shared" si="0"/>
        <v>0</v>
      </c>
      <c r="D155" s="53"/>
      <c r="E155" s="53"/>
      <c r="F155" s="33">
        <f t="shared" si="26"/>
        <v>0</v>
      </c>
      <c r="G155" s="54"/>
      <c r="H155" s="54"/>
      <c r="I155" s="54"/>
      <c r="J155" s="40">
        <f>G155*0.25+H155*0.5+(I155-(M155*0.4+N155*0.3+O155*0.2))*1</f>
        <v>0</v>
      </c>
      <c r="K155" s="54"/>
      <c r="L155" s="54"/>
      <c r="M155" s="54"/>
      <c r="N155" s="54"/>
      <c r="O155" s="54"/>
      <c r="P155" s="39"/>
      <c r="Q155" s="55"/>
      <c r="R155" s="41"/>
    </row>
    <row r="156" spans="1:18" ht="13.5" customHeight="1">
      <c r="A156" s="52" t="s">
        <v>125</v>
      </c>
      <c r="B156" s="50" t="s">
        <v>257</v>
      </c>
      <c r="C156" s="32">
        <f t="shared" si="0"/>
        <v>0</v>
      </c>
      <c r="D156" s="53"/>
      <c r="E156" s="53"/>
      <c r="F156" s="33">
        <f t="shared" si="26"/>
        <v>0</v>
      </c>
      <c r="G156" s="54"/>
      <c r="H156" s="54"/>
      <c r="I156" s="54"/>
      <c r="J156" s="40">
        <f>G156*0.25+H156*0.5+(I156-(M156*0.4+N156*0.3+O156*0.2))*1</f>
        <v>0</v>
      </c>
      <c r="K156" s="54"/>
      <c r="L156" s="54"/>
      <c r="M156" s="54"/>
      <c r="N156" s="54"/>
      <c r="O156" s="54"/>
      <c r="P156" s="39"/>
      <c r="Q156" s="55"/>
      <c r="R156" s="41"/>
    </row>
    <row r="157" spans="1:18" ht="13.5" customHeight="1">
      <c r="A157" s="52" t="s">
        <v>127</v>
      </c>
      <c r="B157" s="50" t="s">
        <v>258</v>
      </c>
      <c r="C157" s="32">
        <f t="shared" si="0"/>
        <v>0</v>
      </c>
      <c r="D157" s="53"/>
      <c r="E157" s="53"/>
      <c r="F157" s="33">
        <f t="shared" si="26"/>
        <v>0</v>
      </c>
      <c r="G157" s="54"/>
      <c r="H157" s="54"/>
      <c r="I157" s="54"/>
      <c r="J157" s="40">
        <f>G157*0.25+H157*0.5+(I157-(M157*0.4+N157*0.3+O157*0.2))*1</f>
        <v>0</v>
      </c>
      <c r="K157" s="54"/>
      <c r="L157" s="54"/>
      <c r="M157" s="54"/>
      <c r="N157" s="54"/>
      <c r="O157" s="54"/>
      <c r="P157" s="39"/>
      <c r="Q157" s="55"/>
      <c r="R157" s="41"/>
    </row>
    <row r="158" spans="1:18" ht="13.5" customHeight="1">
      <c r="A158" s="52" t="s">
        <v>129</v>
      </c>
      <c r="B158" s="50" t="s">
        <v>259</v>
      </c>
      <c r="C158" s="32">
        <f t="shared" si="0"/>
        <v>0</v>
      </c>
      <c r="D158" s="53"/>
      <c r="E158" s="53"/>
      <c r="F158" s="33">
        <f t="shared" si="26"/>
        <v>0</v>
      </c>
      <c r="G158" s="54"/>
      <c r="H158" s="54"/>
      <c r="I158" s="54"/>
      <c r="J158" s="40">
        <f>G158*0.25+H158*0.5+(I158-(M158*0.4+N158*0.3+O158*0.2))*1</f>
        <v>0</v>
      </c>
      <c r="K158" s="54"/>
      <c r="L158" s="54"/>
      <c r="M158" s="54"/>
      <c r="N158" s="54"/>
      <c r="O158" s="54"/>
      <c r="P158" s="39"/>
      <c r="Q158" s="55"/>
      <c r="R158" s="41"/>
    </row>
    <row r="159" spans="1:18" ht="13.5" customHeight="1">
      <c r="A159" s="49" t="s">
        <v>260</v>
      </c>
      <c r="B159" s="50" t="s">
        <v>261</v>
      </c>
      <c r="C159" s="32">
        <f t="shared" si="0"/>
        <v>0</v>
      </c>
      <c r="D159" s="47">
        <f>SUM(D160:D164)</f>
        <v>0</v>
      </c>
      <c r="E159" s="47">
        <f>SUM(E160:E164)</f>
        <v>0</v>
      </c>
      <c r="F159" s="33">
        <f t="shared" si="26"/>
        <v>0</v>
      </c>
      <c r="G159" s="48">
        <f aca="true" t="shared" si="40" ref="G159:O159">SUM(G160:G164)</f>
        <v>0</v>
      </c>
      <c r="H159" s="48">
        <f t="shared" si="40"/>
        <v>0</v>
      </c>
      <c r="I159" s="48">
        <f t="shared" si="40"/>
        <v>0</v>
      </c>
      <c r="J159" s="48">
        <f t="shared" si="40"/>
        <v>0</v>
      </c>
      <c r="K159" s="48">
        <f t="shared" si="40"/>
        <v>0</v>
      </c>
      <c r="L159" s="48">
        <f t="shared" si="40"/>
        <v>0</v>
      </c>
      <c r="M159" s="48">
        <f t="shared" si="40"/>
        <v>0</v>
      </c>
      <c r="N159" s="48">
        <f t="shared" si="40"/>
        <v>0</v>
      </c>
      <c r="O159" s="48">
        <f t="shared" si="40"/>
        <v>0</v>
      </c>
      <c r="P159" s="48">
        <f>SUM(P160:P164)</f>
        <v>0</v>
      </c>
      <c r="Q159" s="34">
        <f>SUM(Q160:Q164)</f>
        <v>0</v>
      </c>
      <c r="R159" s="34">
        <f>SUM(R160:R164)</f>
        <v>0</v>
      </c>
    </row>
    <row r="160" spans="1:18" ht="13.5" customHeight="1">
      <c r="A160" s="52" t="s">
        <v>133</v>
      </c>
      <c r="B160" s="50" t="s">
        <v>262</v>
      </c>
      <c r="C160" s="32">
        <f t="shared" si="0"/>
        <v>0</v>
      </c>
      <c r="D160" s="53"/>
      <c r="E160" s="53"/>
      <c r="F160" s="33">
        <f t="shared" si="26"/>
        <v>0</v>
      </c>
      <c r="G160" s="54"/>
      <c r="H160" s="54"/>
      <c r="I160" s="54"/>
      <c r="J160" s="40">
        <f aca="true" t="shared" si="41" ref="J160:J165">G160*0.25+H160*0.5+(I160-(M160*0.4+N160*0.3+O160*0.2))*1</f>
        <v>0</v>
      </c>
      <c r="K160" s="54"/>
      <c r="L160" s="54"/>
      <c r="M160" s="54"/>
      <c r="N160" s="54"/>
      <c r="O160" s="54"/>
      <c r="P160" s="39"/>
      <c r="Q160" s="55"/>
      <c r="R160" s="41"/>
    </row>
    <row r="161" spans="1:18" ht="13.5" customHeight="1">
      <c r="A161" s="52" t="s">
        <v>135</v>
      </c>
      <c r="B161" s="50" t="s">
        <v>263</v>
      </c>
      <c r="C161" s="32">
        <f t="shared" si="0"/>
        <v>0</v>
      </c>
      <c r="D161" s="53"/>
      <c r="E161" s="53"/>
      <c r="F161" s="33">
        <f t="shared" si="26"/>
        <v>0</v>
      </c>
      <c r="G161" s="54"/>
      <c r="H161" s="54"/>
      <c r="I161" s="54"/>
      <c r="J161" s="40">
        <f t="shared" si="41"/>
        <v>0</v>
      </c>
      <c r="K161" s="54"/>
      <c r="L161" s="54"/>
      <c r="M161" s="54"/>
      <c r="N161" s="54"/>
      <c r="O161" s="54"/>
      <c r="P161" s="39"/>
      <c r="Q161" s="55"/>
      <c r="R161" s="41"/>
    </row>
    <row r="162" spans="1:18" ht="13.5" customHeight="1">
      <c r="A162" s="52" t="s">
        <v>137</v>
      </c>
      <c r="B162" s="50" t="s">
        <v>264</v>
      </c>
      <c r="C162" s="32">
        <f t="shared" si="0"/>
        <v>0</v>
      </c>
      <c r="D162" s="57"/>
      <c r="E162" s="57"/>
      <c r="F162" s="33">
        <f t="shared" si="26"/>
        <v>0</v>
      </c>
      <c r="G162" s="54"/>
      <c r="H162" s="54"/>
      <c r="I162" s="54"/>
      <c r="J162" s="40">
        <f t="shared" si="41"/>
        <v>0</v>
      </c>
      <c r="K162" s="54"/>
      <c r="L162" s="54"/>
      <c r="M162" s="54"/>
      <c r="N162" s="54"/>
      <c r="O162" s="54"/>
      <c r="P162" s="39"/>
      <c r="Q162" s="55"/>
      <c r="R162" s="41"/>
    </row>
    <row r="163" spans="1:18" ht="13.5" customHeight="1">
      <c r="A163" s="52" t="s">
        <v>139</v>
      </c>
      <c r="B163" s="50" t="s">
        <v>265</v>
      </c>
      <c r="C163" s="32">
        <f t="shared" si="0"/>
        <v>0</v>
      </c>
      <c r="D163" s="53"/>
      <c r="E163" s="53"/>
      <c r="F163" s="33">
        <f t="shared" si="26"/>
        <v>0</v>
      </c>
      <c r="G163" s="54"/>
      <c r="H163" s="54"/>
      <c r="I163" s="54"/>
      <c r="J163" s="40">
        <f t="shared" si="41"/>
        <v>0</v>
      </c>
      <c r="K163" s="54"/>
      <c r="L163" s="54"/>
      <c r="M163" s="54"/>
      <c r="N163" s="54"/>
      <c r="O163" s="54"/>
      <c r="P163" s="39"/>
      <c r="Q163" s="55"/>
      <c r="R163" s="41"/>
    </row>
    <row r="164" spans="1:18" ht="13.5" customHeight="1">
      <c r="A164" s="52" t="s">
        <v>141</v>
      </c>
      <c r="B164" s="50" t="s">
        <v>266</v>
      </c>
      <c r="C164" s="32">
        <f t="shared" si="0"/>
        <v>0</v>
      </c>
      <c r="D164" s="53"/>
      <c r="E164" s="53"/>
      <c r="F164" s="33">
        <f t="shared" si="26"/>
        <v>0</v>
      </c>
      <c r="G164" s="54"/>
      <c r="H164" s="54"/>
      <c r="I164" s="54"/>
      <c r="J164" s="40">
        <f t="shared" si="41"/>
        <v>0</v>
      </c>
      <c r="K164" s="54"/>
      <c r="L164" s="54"/>
      <c r="M164" s="54"/>
      <c r="N164" s="54"/>
      <c r="O164" s="54"/>
      <c r="P164" s="39"/>
      <c r="Q164" s="55"/>
      <c r="R164" s="41"/>
    </row>
    <row r="165" spans="1:18" ht="13.5" customHeight="1">
      <c r="A165" s="49" t="s">
        <v>267</v>
      </c>
      <c r="B165" s="50" t="s">
        <v>268</v>
      </c>
      <c r="C165" s="32">
        <f t="shared" si="0"/>
        <v>0</v>
      </c>
      <c r="D165" s="53"/>
      <c r="E165" s="53"/>
      <c r="F165" s="33">
        <f t="shared" si="26"/>
        <v>0</v>
      </c>
      <c r="G165" s="54"/>
      <c r="H165" s="54"/>
      <c r="I165" s="54"/>
      <c r="J165" s="40">
        <f t="shared" si="41"/>
        <v>0</v>
      </c>
      <c r="K165" s="54"/>
      <c r="L165" s="54"/>
      <c r="M165" s="54"/>
      <c r="N165" s="54"/>
      <c r="O165" s="54"/>
      <c r="P165" s="39"/>
      <c r="Q165" s="55"/>
      <c r="R165" s="41"/>
    </row>
    <row r="166" spans="1:18" ht="13.5" customHeight="1">
      <c r="A166" s="49" t="s">
        <v>269</v>
      </c>
      <c r="B166" s="59" t="s">
        <v>270</v>
      </c>
      <c r="C166" s="32">
        <f t="shared" si="0"/>
        <v>136.76315</v>
      </c>
      <c r="D166" s="47">
        <f>SUM(D167:D171)</f>
        <v>5.77468</v>
      </c>
      <c r="E166" s="47">
        <f>SUM(E167:E171)</f>
        <v>0</v>
      </c>
      <c r="F166" s="33">
        <f t="shared" si="26"/>
        <v>0.0577468</v>
      </c>
      <c r="G166" s="48">
        <f aca="true" t="shared" si="42" ref="G166:O166">SUM(G167:G171)</f>
        <v>69.48071</v>
      </c>
      <c r="H166" s="48">
        <f t="shared" si="42"/>
        <v>61.507760000000005</v>
      </c>
      <c r="I166" s="48">
        <f t="shared" si="42"/>
        <v>0</v>
      </c>
      <c r="J166" s="48">
        <f t="shared" si="42"/>
        <v>48.1240575</v>
      </c>
      <c r="K166" s="48">
        <f t="shared" si="42"/>
        <v>0</v>
      </c>
      <c r="L166" s="48">
        <f t="shared" si="42"/>
        <v>0</v>
      </c>
      <c r="M166" s="48">
        <f t="shared" si="42"/>
        <v>0</v>
      </c>
      <c r="N166" s="48">
        <f t="shared" si="42"/>
        <v>0</v>
      </c>
      <c r="O166" s="48">
        <f t="shared" si="42"/>
        <v>0</v>
      </c>
      <c r="P166" s="48">
        <f>SUM(P167:P171)</f>
        <v>0</v>
      </c>
      <c r="Q166" s="34">
        <f>SUM(Q167:Q171)</f>
        <v>48.1240575</v>
      </c>
      <c r="R166" s="34">
        <f>SUM(R167:R171)</f>
        <v>0</v>
      </c>
    </row>
    <row r="167" spans="1:18" ht="13.5" customHeight="1">
      <c r="A167" s="52" t="s">
        <v>147</v>
      </c>
      <c r="B167" s="60" t="s">
        <v>271</v>
      </c>
      <c r="C167" s="32">
        <f t="shared" si="0"/>
        <v>0</v>
      </c>
      <c r="D167" s="53"/>
      <c r="E167" s="53"/>
      <c r="F167" s="33">
        <f t="shared" si="26"/>
        <v>0</v>
      </c>
      <c r="G167" s="54"/>
      <c r="H167" s="54"/>
      <c r="I167" s="54"/>
      <c r="J167" s="40">
        <f aca="true" t="shared" si="43" ref="J167:J172">G167*0.25+H167*0.5+(I167-(M167*0.4+N167*0.3+O167*0.2))*1</f>
        <v>0</v>
      </c>
      <c r="K167" s="54"/>
      <c r="L167" s="54"/>
      <c r="M167" s="54"/>
      <c r="N167" s="54"/>
      <c r="O167" s="54"/>
      <c r="P167" s="39"/>
      <c r="Q167" s="55">
        <v>0</v>
      </c>
      <c r="R167" s="41"/>
    </row>
    <row r="168" spans="1:18" ht="13.5" customHeight="1">
      <c r="A168" s="52" t="s">
        <v>149</v>
      </c>
      <c r="B168" s="60" t="s">
        <v>272</v>
      </c>
      <c r="C168" s="32">
        <f t="shared" si="0"/>
        <v>0</v>
      </c>
      <c r="D168" s="53"/>
      <c r="E168" s="53"/>
      <c r="F168" s="33">
        <f t="shared" si="26"/>
        <v>0</v>
      </c>
      <c r="G168" s="54"/>
      <c r="H168" s="54"/>
      <c r="I168" s="54"/>
      <c r="J168" s="40">
        <f t="shared" si="43"/>
        <v>0</v>
      </c>
      <c r="K168" s="54"/>
      <c r="L168" s="54"/>
      <c r="M168" s="54"/>
      <c r="N168" s="54"/>
      <c r="O168" s="54"/>
      <c r="P168" s="39"/>
      <c r="Q168" s="55">
        <v>0</v>
      </c>
      <c r="R168" s="41"/>
    </row>
    <row r="169" spans="1:18" ht="13.5" customHeight="1">
      <c r="A169" s="52" t="s">
        <v>151</v>
      </c>
      <c r="B169" s="60" t="s">
        <v>273</v>
      </c>
      <c r="C169" s="32">
        <f t="shared" si="0"/>
        <v>30.5</v>
      </c>
      <c r="D169" s="53"/>
      <c r="E169" s="53"/>
      <c r="F169" s="33">
        <f t="shared" si="26"/>
        <v>0</v>
      </c>
      <c r="G169" s="54"/>
      <c r="H169" s="54">
        <v>30.5</v>
      </c>
      <c r="I169" s="54"/>
      <c r="J169" s="40">
        <f t="shared" si="43"/>
        <v>15.25</v>
      </c>
      <c r="K169" s="54"/>
      <c r="L169" s="54"/>
      <c r="M169" s="54"/>
      <c r="N169" s="54"/>
      <c r="O169" s="54"/>
      <c r="P169" s="39"/>
      <c r="Q169" s="55">
        <v>15.25</v>
      </c>
      <c r="R169" s="41"/>
    </row>
    <row r="170" spans="1:18" ht="13.5" customHeight="1">
      <c r="A170" s="52" t="s">
        <v>153</v>
      </c>
      <c r="B170" s="60" t="s">
        <v>274</v>
      </c>
      <c r="C170" s="32">
        <f>D170+E170+G170+H170+I170+K170</f>
        <v>106.26315000000001</v>
      </c>
      <c r="D170" s="53">
        <v>5.77468</v>
      </c>
      <c r="E170" s="53"/>
      <c r="F170" s="33">
        <f t="shared" si="26"/>
        <v>0.0577468</v>
      </c>
      <c r="G170" s="54">
        <v>69.48071</v>
      </c>
      <c r="H170" s="54">
        <v>31.00776</v>
      </c>
      <c r="I170" s="54"/>
      <c r="J170" s="40">
        <f t="shared" si="43"/>
        <v>32.8740575</v>
      </c>
      <c r="K170" s="54"/>
      <c r="L170" s="54"/>
      <c r="M170" s="54"/>
      <c r="N170" s="54"/>
      <c r="O170" s="54"/>
      <c r="P170" s="39"/>
      <c r="Q170" s="55">
        <v>32.8740575</v>
      </c>
      <c r="R170" s="41"/>
    </row>
    <row r="171" spans="1:18" ht="13.5" customHeight="1">
      <c r="A171" s="52" t="s">
        <v>141</v>
      </c>
      <c r="B171" s="60" t="s">
        <v>275</v>
      </c>
      <c r="C171" s="32">
        <f t="shared" si="0"/>
        <v>0</v>
      </c>
      <c r="D171" s="53"/>
      <c r="E171" s="53"/>
      <c r="F171" s="33">
        <f t="shared" si="26"/>
        <v>0</v>
      </c>
      <c r="G171" s="54"/>
      <c r="H171" s="54"/>
      <c r="I171" s="54"/>
      <c r="J171" s="40">
        <f t="shared" si="43"/>
        <v>0</v>
      </c>
      <c r="K171" s="54"/>
      <c r="L171" s="54"/>
      <c r="M171" s="54"/>
      <c r="N171" s="54"/>
      <c r="O171" s="54"/>
      <c r="P171" s="39"/>
      <c r="Q171" s="55">
        <v>0</v>
      </c>
      <c r="R171" s="41"/>
    </row>
    <row r="172" spans="1:18" ht="13.5" customHeight="1">
      <c r="A172" s="49" t="s">
        <v>276</v>
      </c>
      <c r="B172" s="60" t="s">
        <v>277</v>
      </c>
      <c r="C172" s="32">
        <f t="shared" si="0"/>
        <v>0</v>
      </c>
      <c r="D172" s="53"/>
      <c r="E172" s="53"/>
      <c r="F172" s="33">
        <f t="shared" si="26"/>
        <v>0</v>
      </c>
      <c r="G172" s="54"/>
      <c r="H172" s="54"/>
      <c r="I172" s="54"/>
      <c r="J172" s="40">
        <f t="shared" si="43"/>
        <v>0</v>
      </c>
      <c r="K172" s="54"/>
      <c r="L172" s="54"/>
      <c r="M172" s="54"/>
      <c r="N172" s="54"/>
      <c r="O172" s="54"/>
      <c r="P172" s="39"/>
      <c r="Q172" s="55">
        <v>0</v>
      </c>
      <c r="R172" s="41"/>
    </row>
    <row r="173" spans="1:18" ht="13.5" customHeight="1">
      <c r="A173" s="62" t="s">
        <v>278</v>
      </c>
      <c r="B173" s="46" t="s">
        <v>279</v>
      </c>
      <c r="C173" s="32">
        <f t="shared" si="0"/>
        <v>0</v>
      </c>
      <c r="D173" s="57"/>
      <c r="E173" s="57"/>
      <c r="F173" s="33">
        <f>D455*0.02+(D173-D455)*0.01+E455*0.03+(E173-E455)*0.02</f>
        <v>0</v>
      </c>
      <c r="G173" s="54"/>
      <c r="H173" s="54"/>
      <c r="I173" s="54"/>
      <c r="J173" s="40">
        <f>G173*0.25+H173*0.5+(I173-(M173*0.4+N173*0.3+O173*0.2))*1</f>
        <v>0</v>
      </c>
      <c r="K173" s="54"/>
      <c r="L173" s="54"/>
      <c r="M173" s="54"/>
      <c r="N173" s="54"/>
      <c r="O173" s="54"/>
      <c r="P173" s="39"/>
      <c r="Q173" s="55">
        <v>0</v>
      </c>
      <c r="R173" s="41"/>
    </row>
    <row r="174" spans="1:18" ht="32.25" customHeight="1">
      <c r="A174" s="62" t="s">
        <v>280</v>
      </c>
      <c r="B174" s="46" t="s">
        <v>281</v>
      </c>
      <c r="C174" s="32">
        <f t="shared" si="0"/>
        <v>13.87544</v>
      </c>
      <c r="D174" s="47">
        <f aca="true" t="shared" si="44" ref="D174:O174">D175+D178+D181+D184+D185+D186</f>
        <v>5.64997</v>
      </c>
      <c r="E174" s="47">
        <f t="shared" si="44"/>
        <v>0</v>
      </c>
      <c r="F174" s="33">
        <f t="shared" si="44"/>
        <v>0.0564997</v>
      </c>
      <c r="G174" s="48">
        <f t="shared" si="44"/>
        <v>2.54101</v>
      </c>
      <c r="H174" s="48">
        <f t="shared" si="44"/>
        <v>0</v>
      </c>
      <c r="I174" s="48">
        <f t="shared" si="44"/>
        <v>5.68446</v>
      </c>
      <c r="J174" s="48">
        <f t="shared" si="44"/>
        <v>6.3197125</v>
      </c>
      <c r="K174" s="48">
        <f t="shared" si="44"/>
        <v>0</v>
      </c>
      <c r="L174" s="48">
        <f t="shared" si="44"/>
        <v>0</v>
      </c>
      <c r="M174" s="48">
        <f t="shared" si="44"/>
        <v>0</v>
      </c>
      <c r="N174" s="48">
        <f t="shared" si="44"/>
        <v>0</v>
      </c>
      <c r="O174" s="48">
        <f t="shared" si="44"/>
        <v>0</v>
      </c>
      <c r="P174" s="48">
        <f>P175+P178+P181+P184+P185+P186</f>
        <v>0</v>
      </c>
      <c r="Q174" s="43">
        <f>Q175+Q178+Q181+Q184+Q185+Q186</f>
        <v>6.3197125</v>
      </c>
      <c r="R174" s="34">
        <f>R175+R178+R181+R184+R185+R186</f>
        <v>0</v>
      </c>
    </row>
    <row r="175" spans="1:18" ht="13.5" customHeight="1">
      <c r="A175" s="52" t="s">
        <v>282</v>
      </c>
      <c r="B175" s="50" t="s">
        <v>283</v>
      </c>
      <c r="C175" s="32">
        <f t="shared" si="0"/>
        <v>0</v>
      </c>
      <c r="D175" s="63">
        <f>D176+D177</f>
        <v>0</v>
      </c>
      <c r="E175" s="63">
        <f>E176+E177</f>
        <v>0</v>
      </c>
      <c r="F175" s="33">
        <f>+F176+F177</f>
        <v>0</v>
      </c>
      <c r="G175" s="64">
        <f aca="true" t="shared" si="45" ref="G175:O175">G176+G177</f>
        <v>0</v>
      </c>
      <c r="H175" s="64">
        <f t="shared" si="45"/>
        <v>0</v>
      </c>
      <c r="I175" s="64">
        <f t="shared" si="45"/>
        <v>0</v>
      </c>
      <c r="J175" s="64">
        <f t="shared" si="45"/>
        <v>0</v>
      </c>
      <c r="K175" s="64">
        <f t="shared" si="45"/>
        <v>0</v>
      </c>
      <c r="L175" s="64">
        <f t="shared" si="45"/>
        <v>0</v>
      </c>
      <c r="M175" s="64">
        <f t="shared" si="45"/>
        <v>0</v>
      </c>
      <c r="N175" s="64">
        <f t="shared" si="45"/>
        <v>0</v>
      </c>
      <c r="O175" s="64">
        <f t="shared" si="45"/>
        <v>0</v>
      </c>
      <c r="P175" s="64">
        <f>P176+P177</f>
        <v>0</v>
      </c>
      <c r="Q175" s="43">
        <f>Q176+Q177</f>
        <v>0</v>
      </c>
      <c r="R175" s="34">
        <f>R176+R177</f>
        <v>0</v>
      </c>
    </row>
    <row r="176" spans="1:18" ht="13.5" customHeight="1">
      <c r="A176" s="65" t="s">
        <v>284</v>
      </c>
      <c r="B176" s="50" t="s">
        <v>285</v>
      </c>
      <c r="C176" s="32">
        <f t="shared" si="0"/>
        <v>0</v>
      </c>
      <c r="D176" s="53"/>
      <c r="E176" s="53"/>
      <c r="F176" s="33">
        <f>D176*0.01+E176*0.02</f>
        <v>0</v>
      </c>
      <c r="G176" s="54"/>
      <c r="H176" s="54"/>
      <c r="I176" s="54"/>
      <c r="J176" s="40">
        <f>G176*0.25+H176*0.5+(I176-(M176*0.4+N176*0.3+O176*0.2))*1</f>
        <v>0</v>
      </c>
      <c r="K176" s="54"/>
      <c r="L176" s="54"/>
      <c r="M176" s="54"/>
      <c r="N176" s="54"/>
      <c r="O176" s="54"/>
      <c r="P176" s="54"/>
      <c r="Q176" s="55"/>
      <c r="R176" s="41"/>
    </row>
    <row r="177" spans="1:18" ht="13.5" customHeight="1">
      <c r="A177" s="65" t="s">
        <v>286</v>
      </c>
      <c r="B177" s="50" t="s">
        <v>287</v>
      </c>
      <c r="C177" s="32">
        <f t="shared" si="0"/>
        <v>0</v>
      </c>
      <c r="D177" s="53"/>
      <c r="E177" s="53"/>
      <c r="F177" s="33">
        <f>D177*0.01+E177*0.02</f>
        <v>0</v>
      </c>
      <c r="G177" s="54"/>
      <c r="H177" s="54"/>
      <c r="I177" s="54"/>
      <c r="J177" s="40">
        <f>G177*0.25+H177*0.5+(I177-(M177*0.4+N177*0.3+O177*0.2))*1</f>
        <v>0</v>
      </c>
      <c r="K177" s="54"/>
      <c r="L177" s="54"/>
      <c r="M177" s="54"/>
      <c r="N177" s="54"/>
      <c r="O177" s="54"/>
      <c r="P177" s="54"/>
      <c r="Q177" s="55"/>
      <c r="R177" s="41"/>
    </row>
    <row r="178" spans="1:18" ht="13.5" customHeight="1">
      <c r="A178" s="52" t="s">
        <v>288</v>
      </c>
      <c r="B178" s="50" t="s">
        <v>289</v>
      </c>
      <c r="C178" s="32">
        <f t="shared" si="0"/>
        <v>5.64997</v>
      </c>
      <c r="D178" s="63">
        <f>D179+D180</f>
        <v>5.64997</v>
      </c>
      <c r="E178" s="63">
        <f>E179+E180</f>
        <v>0</v>
      </c>
      <c r="F178" s="63">
        <f>F179+F180</f>
        <v>0.0564997</v>
      </c>
      <c r="G178" s="64">
        <f aca="true" t="shared" si="46" ref="G178:O178">G179+G180</f>
        <v>0</v>
      </c>
      <c r="H178" s="64">
        <f t="shared" si="46"/>
        <v>0</v>
      </c>
      <c r="I178" s="64">
        <f t="shared" si="46"/>
        <v>0</v>
      </c>
      <c r="J178" s="64">
        <f t="shared" si="46"/>
        <v>0</v>
      </c>
      <c r="K178" s="64">
        <f t="shared" si="46"/>
        <v>0</v>
      </c>
      <c r="L178" s="64">
        <f t="shared" si="46"/>
        <v>0</v>
      </c>
      <c r="M178" s="64">
        <f t="shared" si="46"/>
        <v>0</v>
      </c>
      <c r="N178" s="64">
        <f t="shared" si="46"/>
        <v>0</v>
      </c>
      <c r="O178" s="64">
        <f t="shared" si="46"/>
        <v>0</v>
      </c>
      <c r="P178" s="64">
        <f>P179+P180</f>
        <v>0</v>
      </c>
      <c r="Q178" s="43">
        <f>Q179+Q180</f>
        <v>0</v>
      </c>
      <c r="R178" s="34">
        <f>R179+R180</f>
        <v>0</v>
      </c>
    </row>
    <row r="179" spans="1:18" ht="13.5" customHeight="1">
      <c r="A179" s="65" t="s">
        <v>290</v>
      </c>
      <c r="B179" s="50" t="s">
        <v>291</v>
      </c>
      <c r="C179" s="32">
        <f t="shared" si="0"/>
        <v>5.64997</v>
      </c>
      <c r="D179" s="53">
        <v>5.64997</v>
      </c>
      <c r="E179" s="53"/>
      <c r="F179" s="33">
        <f>D461*0.02+(D179-D461)*0.01+E461*0.1+(E179-E461)*0.05</f>
        <v>0.0564997</v>
      </c>
      <c r="G179" s="54"/>
      <c r="H179" s="54"/>
      <c r="I179" s="54"/>
      <c r="J179" s="40">
        <f>G179*0.25+H179*0.5+(I179-(M179*0.4+N179*0.3+O179*0.2))*1</f>
        <v>0</v>
      </c>
      <c r="K179" s="54"/>
      <c r="L179" s="54"/>
      <c r="M179" s="54"/>
      <c r="N179" s="54"/>
      <c r="O179" s="54"/>
      <c r="P179" s="54"/>
      <c r="Q179" s="55"/>
      <c r="R179" s="41"/>
    </row>
    <row r="180" spans="1:18" ht="12.75">
      <c r="A180" s="65" t="s">
        <v>292</v>
      </c>
      <c r="B180" s="50" t="s">
        <v>293</v>
      </c>
      <c r="C180" s="32">
        <f t="shared" si="0"/>
        <v>0</v>
      </c>
      <c r="D180" s="53"/>
      <c r="E180" s="53"/>
      <c r="F180" s="33">
        <f>D462*0.02+(D180-D462)*0.01+E462*0.1+(E180-E462)*0.05</f>
        <v>0</v>
      </c>
      <c r="G180" s="54"/>
      <c r="H180" s="54"/>
      <c r="I180" s="54"/>
      <c r="J180" s="40">
        <f>G180*0.25+H180*0.5+(I180-(M180*0.4+N180*0.3+O180*0.2))*1</f>
        <v>0</v>
      </c>
      <c r="K180" s="54"/>
      <c r="L180" s="54"/>
      <c r="M180" s="54"/>
      <c r="N180" s="54"/>
      <c r="O180" s="54"/>
      <c r="P180" s="54"/>
      <c r="Q180" s="55"/>
      <c r="R180" s="41"/>
    </row>
    <row r="181" spans="1:18" ht="13.5" customHeight="1">
      <c r="A181" s="52" t="s">
        <v>294</v>
      </c>
      <c r="B181" s="50" t="s">
        <v>295</v>
      </c>
      <c r="C181" s="32">
        <f t="shared" si="0"/>
        <v>0</v>
      </c>
      <c r="D181" s="63">
        <f aca="true" t="shared" si="47" ref="D181:O181">D182+D183</f>
        <v>0</v>
      </c>
      <c r="E181" s="63">
        <f t="shared" si="47"/>
        <v>0</v>
      </c>
      <c r="F181" s="63">
        <f t="shared" si="47"/>
        <v>0</v>
      </c>
      <c r="G181" s="64">
        <f t="shared" si="47"/>
        <v>0</v>
      </c>
      <c r="H181" s="64">
        <f t="shared" si="47"/>
        <v>0</v>
      </c>
      <c r="I181" s="64">
        <f t="shared" si="47"/>
        <v>0</v>
      </c>
      <c r="J181" s="64">
        <f t="shared" si="47"/>
        <v>0</v>
      </c>
      <c r="K181" s="64">
        <f t="shared" si="47"/>
        <v>0</v>
      </c>
      <c r="L181" s="64">
        <f t="shared" si="47"/>
        <v>0</v>
      </c>
      <c r="M181" s="64">
        <f t="shared" si="47"/>
        <v>0</v>
      </c>
      <c r="N181" s="64">
        <f t="shared" si="47"/>
        <v>0</v>
      </c>
      <c r="O181" s="64">
        <f t="shared" si="47"/>
        <v>0</v>
      </c>
      <c r="P181" s="64">
        <f>P182+P183</f>
        <v>0</v>
      </c>
      <c r="Q181" s="43">
        <f>Q182+Q183</f>
        <v>0</v>
      </c>
      <c r="R181" s="34">
        <f>R182+R183</f>
        <v>0</v>
      </c>
    </row>
    <row r="182" spans="1:18" ht="13.5" customHeight="1">
      <c r="A182" s="65" t="s">
        <v>296</v>
      </c>
      <c r="B182" s="50" t="s">
        <v>297</v>
      </c>
      <c r="C182" s="32">
        <f t="shared" si="0"/>
        <v>0</v>
      </c>
      <c r="D182" s="53"/>
      <c r="E182" s="53"/>
      <c r="F182" s="33">
        <f>D464*0.02+(D182-D464)*0.01+E464*0.1+(E182-E464)*0.05</f>
        <v>0</v>
      </c>
      <c r="G182" s="54"/>
      <c r="H182" s="54"/>
      <c r="I182" s="54"/>
      <c r="J182" s="40">
        <f>G182*0.25+H182*0.5+(I182-(M182*0.4+N182*0.3+O182*0.2))*1</f>
        <v>0</v>
      </c>
      <c r="K182" s="54"/>
      <c r="L182" s="54"/>
      <c r="M182" s="54"/>
      <c r="N182" s="54"/>
      <c r="O182" s="54"/>
      <c r="P182" s="54"/>
      <c r="Q182" s="55">
        <v>0</v>
      </c>
      <c r="R182" s="41"/>
    </row>
    <row r="183" spans="1:18" ht="13.5" customHeight="1">
      <c r="A183" s="65" t="s">
        <v>298</v>
      </c>
      <c r="B183" s="50" t="s">
        <v>299</v>
      </c>
      <c r="C183" s="32">
        <f aca="true" t="shared" si="48" ref="C183:C246">D183+E183+G183+H183+I183+K183</f>
        <v>0</v>
      </c>
      <c r="D183" s="53"/>
      <c r="E183" s="53"/>
      <c r="F183" s="33">
        <f>D465*0.02+(D183-D465)*0.01+E465*0.1+(E183-E465)*0.05</f>
        <v>0</v>
      </c>
      <c r="G183" s="54"/>
      <c r="H183" s="54"/>
      <c r="I183" s="54"/>
      <c r="J183" s="40">
        <f>G183*0.25+H183*0.5+(I183-(M183*0.4+N183*0.3+O183*0.2))*1</f>
        <v>0</v>
      </c>
      <c r="K183" s="54"/>
      <c r="L183" s="54"/>
      <c r="M183" s="54"/>
      <c r="N183" s="54"/>
      <c r="O183" s="54"/>
      <c r="P183" s="54"/>
      <c r="Q183" s="55">
        <v>0</v>
      </c>
      <c r="R183" s="41"/>
    </row>
    <row r="184" spans="1:18" ht="13.5" customHeight="1">
      <c r="A184" s="52" t="s">
        <v>300</v>
      </c>
      <c r="B184" s="50" t="s">
        <v>301</v>
      </c>
      <c r="C184" s="32">
        <f t="shared" si="48"/>
        <v>8.22547</v>
      </c>
      <c r="D184" s="53"/>
      <c r="E184" s="53"/>
      <c r="F184" s="33">
        <f>D466*0.02+(D184-D466)*0.01+E466*0.1+(E184-E466)*0.05</f>
        <v>0</v>
      </c>
      <c r="G184" s="54">
        <v>2.54101</v>
      </c>
      <c r="H184" s="54"/>
      <c r="I184" s="54">
        <v>5.68446</v>
      </c>
      <c r="J184" s="40">
        <f>G184*0.25+H184*0.5+(I184-(M184*0.4+N184*0.3+O184*0.2))*1</f>
        <v>6.3197125</v>
      </c>
      <c r="K184" s="54"/>
      <c r="L184" s="54"/>
      <c r="M184" s="54"/>
      <c r="N184" s="54"/>
      <c r="O184" s="54"/>
      <c r="P184" s="54"/>
      <c r="Q184" s="55">
        <v>6.3197125</v>
      </c>
      <c r="R184" s="41"/>
    </row>
    <row r="185" spans="1:18" ht="13.5" customHeight="1">
      <c r="A185" s="52" t="s">
        <v>302</v>
      </c>
      <c r="B185" s="50" t="s">
        <v>303</v>
      </c>
      <c r="C185" s="32">
        <f t="shared" si="48"/>
        <v>0</v>
      </c>
      <c r="D185" s="53"/>
      <c r="E185" s="53"/>
      <c r="F185" s="33">
        <f>D467*0.02+(D185-D467)*0.01+E467*0.1+(E185-E467)*0.05</f>
        <v>0</v>
      </c>
      <c r="G185" s="54"/>
      <c r="H185" s="54"/>
      <c r="I185" s="54"/>
      <c r="J185" s="40">
        <f>G185*0.25+H185*0.5+(I185-(M185*0.4+N185*0.3+O185*0.2))*1</f>
        <v>0</v>
      </c>
      <c r="K185" s="54"/>
      <c r="L185" s="54"/>
      <c r="M185" s="54"/>
      <c r="N185" s="54"/>
      <c r="O185" s="54"/>
      <c r="P185" s="39"/>
      <c r="Q185" s="55">
        <v>0</v>
      </c>
      <c r="R185" s="41"/>
    </row>
    <row r="186" spans="1:18" ht="13.5" customHeight="1">
      <c r="A186" s="52" t="s">
        <v>304</v>
      </c>
      <c r="B186" s="50" t="s">
        <v>305</v>
      </c>
      <c r="C186" s="32">
        <f t="shared" si="48"/>
        <v>0</v>
      </c>
      <c r="D186" s="63">
        <f aca="true" t="shared" si="49" ref="D186:O186">D187+D188</f>
        <v>0</v>
      </c>
      <c r="E186" s="63">
        <f t="shared" si="49"/>
        <v>0</v>
      </c>
      <c r="F186" s="63">
        <f t="shared" si="49"/>
        <v>0</v>
      </c>
      <c r="G186" s="64">
        <f t="shared" si="49"/>
        <v>0</v>
      </c>
      <c r="H186" s="64">
        <f t="shared" si="49"/>
        <v>0</v>
      </c>
      <c r="I186" s="64">
        <f t="shared" si="49"/>
        <v>0</v>
      </c>
      <c r="J186" s="64">
        <f t="shared" si="49"/>
        <v>0</v>
      </c>
      <c r="K186" s="64">
        <f t="shared" si="49"/>
        <v>0</v>
      </c>
      <c r="L186" s="64">
        <f t="shared" si="49"/>
        <v>0</v>
      </c>
      <c r="M186" s="64">
        <f t="shared" si="49"/>
        <v>0</v>
      </c>
      <c r="N186" s="64">
        <f t="shared" si="49"/>
        <v>0</v>
      </c>
      <c r="O186" s="64">
        <f t="shared" si="49"/>
        <v>0</v>
      </c>
      <c r="P186" s="64">
        <f>P187+P188</f>
        <v>0</v>
      </c>
      <c r="Q186" s="34">
        <f>Q187+Q188</f>
        <v>0</v>
      </c>
      <c r="R186" s="34">
        <f>R187+R188</f>
        <v>0</v>
      </c>
    </row>
    <row r="187" spans="1:18" ht="13.5" customHeight="1">
      <c r="A187" s="65" t="s">
        <v>306</v>
      </c>
      <c r="B187" s="50" t="s">
        <v>307</v>
      </c>
      <c r="C187" s="32">
        <f t="shared" si="48"/>
        <v>0</v>
      </c>
      <c r="D187" s="53"/>
      <c r="E187" s="53"/>
      <c r="F187" s="33">
        <f>D469*0.02+(D187-D469)*0.01+E469*0.1+(E187-E469)*0.05</f>
        <v>0</v>
      </c>
      <c r="G187" s="54"/>
      <c r="H187" s="54"/>
      <c r="I187" s="54"/>
      <c r="J187" s="40">
        <f>G187*0.25+H187*0.5+(I187-(M187*0.4+N187*0.3+O187*0.2))*1</f>
        <v>0</v>
      </c>
      <c r="K187" s="54"/>
      <c r="L187" s="54"/>
      <c r="M187" s="54"/>
      <c r="N187" s="54"/>
      <c r="O187" s="54"/>
      <c r="P187" s="39"/>
      <c r="Q187" s="55"/>
      <c r="R187" s="41"/>
    </row>
    <row r="188" spans="1:18" ht="13.5" customHeight="1">
      <c r="A188" s="65" t="s">
        <v>308</v>
      </c>
      <c r="B188" s="50" t="s">
        <v>309</v>
      </c>
      <c r="C188" s="32">
        <f t="shared" si="48"/>
        <v>0</v>
      </c>
      <c r="D188" s="53"/>
      <c r="E188" s="53"/>
      <c r="F188" s="33">
        <f>D470*0.02+(D188-D470)*0.01+E470*0.1+(E188-E470)*0.05</f>
        <v>0</v>
      </c>
      <c r="G188" s="54"/>
      <c r="H188" s="54"/>
      <c r="I188" s="54"/>
      <c r="J188" s="40">
        <f>G188*0.25+H188*0.5+(I188-(M188*0.4+N188*0.3+O188*0.2))*1</f>
        <v>0</v>
      </c>
      <c r="K188" s="54"/>
      <c r="L188" s="54"/>
      <c r="M188" s="54"/>
      <c r="N188" s="54"/>
      <c r="O188" s="54"/>
      <c r="P188" s="39"/>
      <c r="Q188" s="55"/>
      <c r="R188" s="41"/>
    </row>
    <row r="189" spans="1:18" ht="13.5" customHeight="1">
      <c r="A189" s="66" t="s">
        <v>310</v>
      </c>
      <c r="B189" s="67" t="s">
        <v>311</v>
      </c>
      <c r="C189" s="32">
        <f t="shared" si="48"/>
        <v>0</v>
      </c>
      <c r="D189" s="53"/>
      <c r="E189" s="53"/>
      <c r="F189" s="33">
        <f>D189*0.01+E189*0.02</f>
        <v>0</v>
      </c>
      <c r="G189" s="54"/>
      <c r="H189" s="54"/>
      <c r="I189" s="54"/>
      <c r="J189" s="40">
        <f>G189*0.25+H189*0.5+(I189-(M189*0.4+N189*0.3+O189*0.2))*1</f>
        <v>0</v>
      </c>
      <c r="K189" s="54"/>
      <c r="L189" s="54"/>
      <c r="M189" s="54"/>
      <c r="N189" s="54"/>
      <c r="O189" s="54"/>
      <c r="P189" s="39"/>
      <c r="Q189" s="55"/>
      <c r="R189" s="41"/>
    </row>
    <row r="190" spans="1:18" ht="13.5" customHeight="1">
      <c r="A190" s="68" t="s">
        <v>312</v>
      </c>
      <c r="B190" s="27" t="s">
        <v>313</v>
      </c>
      <c r="C190" s="32">
        <f t="shared" si="48"/>
        <v>0</v>
      </c>
      <c r="D190" s="38"/>
      <c r="E190" s="38"/>
      <c r="F190" s="33">
        <f aca="true" t="shared" si="50" ref="F190:F205">D190*0.01+E190*0.02</f>
        <v>0</v>
      </c>
      <c r="G190" s="39"/>
      <c r="H190" s="39"/>
      <c r="I190" s="39"/>
      <c r="J190" s="40">
        <f>G190*0.25+H190*0.5+(I190-(M190*0.4+N190*0.3+O190*0.2))*1</f>
        <v>0</v>
      </c>
      <c r="K190" s="39"/>
      <c r="L190" s="39"/>
      <c r="M190" s="39"/>
      <c r="N190" s="39"/>
      <c r="O190" s="39"/>
      <c r="P190" s="39"/>
      <c r="Q190" s="55"/>
      <c r="R190" s="41"/>
    </row>
    <row r="191" spans="1:18" ht="13.5" customHeight="1">
      <c r="A191" s="31" t="s">
        <v>314</v>
      </c>
      <c r="B191" s="27" t="s">
        <v>315</v>
      </c>
      <c r="C191" s="32">
        <f t="shared" si="48"/>
        <v>5365.49861</v>
      </c>
      <c r="D191" s="32">
        <f>SUM(D192:D193)</f>
        <v>0</v>
      </c>
      <c r="E191" s="32">
        <f>SUM(E192:E193)</f>
        <v>0</v>
      </c>
      <c r="F191" s="32">
        <f>SUM(F192:F193)</f>
        <v>0</v>
      </c>
      <c r="G191" s="33">
        <f aca="true" t="shared" si="51" ref="G191:O191">SUM(G192:G193)</f>
        <v>0</v>
      </c>
      <c r="H191" s="33">
        <f t="shared" si="51"/>
        <v>0</v>
      </c>
      <c r="I191" s="33">
        <f t="shared" si="51"/>
        <v>0</v>
      </c>
      <c r="J191" s="33">
        <f t="shared" si="51"/>
        <v>0</v>
      </c>
      <c r="K191" s="33">
        <f t="shared" si="51"/>
        <v>5365.49861</v>
      </c>
      <c r="L191" s="33">
        <f t="shared" si="51"/>
        <v>0</v>
      </c>
      <c r="M191" s="33">
        <f t="shared" si="51"/>
        <v>0</v>
      </c>
      <c r="N191" s="33">
        <f t="shared" si="51"/>
        <v>0</v>
      </c>
      <c r="O191" s="33">
        <f t="shared" si="51"/>
        <v>0</v>
      </c>
      <c r="P191" s="33">
        <f>SUM(P192:P193)</f>
        <v>0</v>
      </c>
      <c r="Q191" s="34">
        <f>SUM(Q192:Q193)</f>
        <v>0</v>
      </c>
      <c r="R191" s="34">
        <f>SUM(R192:R193)</f>
        <v>0</v>
      </c>
    </row>
    <row r="192" spans="1:18" ht="13.5" customHeight="1">
      <c r="A192" s="35" t="s">
        <v>316</v>
      </c>
      <c r="B192" s="36" t="s">
        <v>317</v>
      </c>
      <c r="C192" s="32">
        <f t="shared" si="48"/>
        <v>5365.49861</v>
      </c>
      <c r="D192" s="38"/>
      <c r="E192" s="38"/>
      <c r="F192" s="33">
        <f t="shared" si="50"/>
        <v>0</v>
      </c>
      <c r="G192" s="39"/>
      <c r="H192" s="39"/>
      <c r="I192" s="39"/>
      <c r="J192" s="40">
        <f>G192*0.25+H192*0.5+(I192-(M192*0.4+N192*0.3+O192*0.2))*1</f>
        <v>0</v>
      </c>
      <c r="K192" s="39">
        <v>5365.49861</v>
      </c>
      <c r="L192" s="39"/>
      <c r="M192" s="39"/>
      <c r="N192" s="39"/>
      <c r="O192" s="39"/>
      <c r="P192" s="39"/>
      <c r="Q192" s="55"/>
      <c r="R192" s="41"/>
    </row>
    <row r="193" spans="1:18" ht="13.5" customHeight="1">
      <c r="A193" s="35" t="s">
        <v>318</v>
      </c>
      <c r="B193" s="36" t="s">
        <v>319</v>
      </c>
      <c r="C193" s="32">
        <f t="shared" si="48"/>
        <v>0</v>
      </c>
      <c r="D193" s="38"/>
      <c r="E193" s="38"/>
      <c r="F193" s="33">
        <f t="shared" si="50"/>
        <v>0</v>
      </c>
      <c r="G193" s="39"/>
      <c r="H193" s="39"/>
      <c r="I193" s="39"/>
      <c r="J193" s="40">
        <f>G193*0.25+H193*0.5+(I193-(M193*0.4+N193*0.3+O193*0.2))*1</f>
        <v>0</v>
      </c>
      <c r="K193" s="39"/>
      <c r="L193" s="39"/>
      <c r="M193" s="39"/>
      <c r="N193" s="39"/>
      <c r="O193" s="39"/>
      <c r="P193" s="39"/>
      <c r="Q193" s="55"/>
      <c r="R193" s="41"/>
    </row>
    <row r="194" spans="1:18" ht="24" customHeight="1">
      <c r="A194" s="31" t="s">
        <v>320</v>
      </c>
      <c r="B194" s="27" t="s">
        <v>321</v>
      </c>
      <c r="C194" s="32">
        <f t="shared" si="48"/>
        <v>0</v>
      </c>
      <c r="D194" s="32">
        <f>D195+D199</f>
        <v>0</v>
      </c>
      <c r="E194" s="32">
        <f>E195+E199</f>
        <v>0</v>
      </c>
      <c r="F194" s="32">
        <f>F195+F199</f>
        <v>0</v>
      </c>
      <c r="G194" s="33">
        <f aca="true" t="shared" si="52" ref="G194:O194">G195+G199</f>
        <v>0</v>
      </c>
      <c r="H194" s="33">
        <f t="shared" si="52"/>
        <v>0</v>
      </c>
      <c r="I194" s="33">
        <f t="shared" si="52"/>
        <v>0</v>
      </c>
      <c r="J194" s="33">
        <f t="shared" si="52"/>
        <v>0</v>
      </c>
      <c r="K194" s="33">
        <f t="shared" si="52"/>
        <v>0</v>
      </c>
      <c r="L194" s="33">
        <f t="shared" si="52"/>
        <v>0</v>
      </c>
      <c r="M194" s="33">
        <f t="shared" si="52"/>
        <v>0</v>
      </c>
      <c r="N194" s="33">
        <f t="shared" si="52"/>
        <v>0</v>
      </c>
      <c r="O194" s="33">
        <f t="shared" si="52"/>
        <v>0</v>
      </c>
      <c r="P194" s="33">
        <f>P195+P199</f>
        <v>0</v>
      </c>
      <c r="Q194" s="34">
        <f>Q195+Q199</f>
        <v>0</v>
      </c>
      <c r="R194" s="34">
        <f>R195+R199</f>
        <v>0</v>
      </c>
    </row>
    <row r="195" spans="1:18" ht="38.25">
      <c r="A195" s="35" t="s">
        <v>322</v>
      </c>
      <c r="B195" s="36" t="s">
        <v>323</v>
      </c>
      <c r="C195" s="32">
        <f t="shared" si="48"/>
        <v>0</v>
      </c>
      <c r="D195" s="32">
        <f>SUM(D196:D198)</f>
        <v>0</v>
      </c>
      <c r="E195" s="32">
        <f>SUM(E196:E198)</f>
        <v>0</v>
      </c>
      <c r="F195" s="32">
        <f>SUM(F196:F198)</f>
        <v>0</v>
      </c>
      <c r="G195" s="33">
        <f aca="true" t="shared" si="53" ref="G195:O195">SUM(G196:G198)</f>
        <v>0</v>
      </c>
      <c r="H195" s="33">
        <f t="shared" si="53"/>
        <v>0</v>
      </c>
      <c r="I195" s="33">
        <f t="shared" si="53"/>
        <v>0</v>
      </c>
      <c r="J195" s="33">
        <f t="shared" si="53"/>
        <v>0</v>
      </c>
      <c r="K195" s="33">
        <f t="shared" si="53"/>
        <v>0</v>
      </c>
      <c r="L195" s="33">
        <f t="shared" si="53"/>
        <v>0</v>
      </c>
      <c r="M195" s="33">
        <f t="shared" si="53"/>
        <v>0</v>
      </c>
      <c r="N195" s="33">
        <f t="shared" si="53"/>
        <v>0</v>
      </c>
      <c r="O195" s="33">
        <f t="shared" si="53"/>
        <v>0</v>
      </c>
      <c r="P195" s="33">
        <f>SUM(P196:P198)</f>
        <v>0</v>
      </c>
      <c r="Q195" s="34">
        <f>SUM(Q196:Q198)</f>
        <v>0</v>
      </c>
      <c r="R195" s="34">
        <f>SUM(R196:R198)</f>
        <v>0</v>
      </c>
    </row>
    <row r="196" spans="1:18" ht="13.5" customHeight="1">
      <c r="A196" s="37" t="s">
        <v>324</v>
      </c>
      <c r="B196" s="36" t="s">
        <v>325</v>
      </c>
      <c r="C196" s="32">
        <f t="shared" si="48"/>
        <v>0</v>
      </c>
      <c r="D196" s="38"/>
      <c r="E196" s="38"/>
      <c r="F196" s="33">
        <f t="shared" si="50"/>
        <v>0</v>
      </c>
      <c r="G196" s="39"/>
      <c r="H196" s="39"/>
      <c r="I196" s="39"/>
      <c r="J196" s="40">
        <f>G196*0.25+H196*0.5+(I196-(M196*0.4+N196*0.3+O196*0.2))*1</f>
        <v>0</v>
      </c>
      <c r="K196" s="39"/>
      <c r="L196" s="39"/>
      <c r="M196" s="39"/>
      <c r="N196" s="39"/>
      <c r="O196" s="39"/>
      <c r="P196" s="39"/>
      <c r="Q196" s="55"/>
      <c r="R196" s="41"/>
    </row>
    <row r="197" spans="1:18" ht="13.5" customHeight="1">
      <c r="A197" s="37" t="s">
        <v>326</v>
      </c>
      <c r="B197" s="36" t="s">
        <v>327</v>
      </c>
      <c r="C197" s="32">
        <f t="shared" si="48"/>
        <v>0</v>
      </c>
      <c r="D197" s="38"/>
      <c r="E197" s="38"/>
      <c r="F197" s="33">
        <f t="shared" si="50"/>
        <v>0</v>
      </c>
      <c r="G197" s="39"/>
      <c r="H197" s="39"/>
      <c r="I197" s="39"/>
      <c r="J197" s="40">
        <f>G197*0.25+H197*0.5+(I197-(M197*0.4+N197*0.3+O197*0.2))*1</f>
        <v>0</v>
      </c>
      <c r="K197" s="39"/>
      <c r="L197" s="39"/>
      <c r="M197" s="39"/>
      <c r="N197" s="39"/>
      <c r="O197" s="39"/>
      <c r="P197" s="39"/>
      <c r="Q197" s="55"/>
      <c r="R197" s="41"/>
    </row>
    <row r="198" spans="1:18" ht="13.5" customHeight="1">
      <c r="A198" s="37" t="s">
        <v>328</v>
      </c>
      <c r="B198" s="36" t="s">
        <v>329</v>
      </c>
      <c r="C198" s="32">
        <f t="shared" si="48"/>
        <v>0</v>
      </c>
      <c r="D198" s="38"/>
      <c r="E198" s="38"/>
      <c r="F198" s="33">
        <f t="shared" si="50"/>
        <v>0</v>
      </c>
      <c r="G198" s="39"/>
      <c r="H198" s="39"/>
      <c r="I198" s="39"/>
      <c r="J198" s="40">
        <f>G198*0.25+H198*0.5+(I198-(M198*0.4+N198*0.3+O198*0.2))*1</f>
        <v>0</v>
      </c>
      <c r="K198" s="39"/>
      <c r="L198" s="39"/>
      <c r="M198" s="39"/>
      <c r="N198" s="39"/>
      <c r="O198" s="39"/>
      <c r="P198" s="39"/>
      <c r="Q198" s="55"/>
      <c r="R198" s="41"/>
    </row>
    <row r="199" spans="1:18" ht="25.5">
      <c r="A199" s="35" t="s">
        <v>330</v>
      </c>
      <c r="B199" s="36" t="s">
        <v>331</v>
      </c>
      <c r="C199" s="32">
        <f t="shared" si="48"/>
        <v>0</v>
      </c>
      <c r="D199" s="32">
        <f>SUM(D200:D202)</f>
        <v>0</v>
      </c>
      <c r="E199" s="32">
        <f>SUM(E200:E202)</f>
        <v>0</v>
      </c>
      <c r="F199" s="33">
        <f t="shared" si="50"/>
        <v>0</v>
      </c>
      <c r="G199" s="33">
        <f aca="true" t="shared" si="54" ref="G199:O199">SUM(G200:G202)</f>
        <v>0</v>
      </c>
      <c r="H199" s="33">
        <f t="shared" si="54"/>
        <v>0</v>
      </c>
      <c r="I199" s="33">
        <f t="shared" si="54"/>
        <v>0</v>
      </c>
      <c r="J199" s="33">
        <f t="shared" si="54"/>
        <v>0</v>
      </c>
      <c r="K199" s="33">
        <f t="shared" si="54"/>
        <v>0</v>
      </c>
      <c r="L199" s="33">
        <f t="shared" si="54"/>
        <v>0</v>
      </c>
      <c r="M199" s="33">
        <f t="shared" si="54"/>
        <v>0</v>
      </c>
      <c r="N199" s="33">
        <f t="shared" si="54"/>
        <v>0</v>
      </c>
      <c r="O199" s="33">
        <f t="shared" si="54"/>
        <v>0</v>
      </c>
      <c r="P199" s="33">
        <f>SUM(P200:P202)</f>
        <v>0</v>
      </c>
      <c r="Q199" s="34">
        <f>SUM(Q200:Q202)</f>
        <v>0</v>
      </c>
      <c r="R199" s="34">
        <f>SUM(R200:R202)</f>
        <v>0</v>
      </c>
    </row>
    <row r="200" spans="1:18" ht="13.5" customHeight="1">
      <c r="A200" s="37" t="s">
        <v>324</v>
      </c>
      <c r="B200" s="36" t="s">
        <v>332</v>
      </c>
      <c r="C200" s="32">
        <f t="shared" si="48"/>
        <v>0</v>
      </c>
      <c r="D200" s="38"/>
      <c r="E200" s="38"/>
      <c r="F200" s="33">
        <f t="shared" si="50"/>
        <v>0</v>
      </c>
      <c r="G200" s="39"/>
      <c r="H200" s="39"/>
      <c r="I200" s="39"/>
      <c r="J200" s="40">
        <f>G200*0.25+H200*0.5+(I200-(M200*0.4+N200*0.3+O200*0.2))*1</f>
        <v>0</v>
      </c>
      <c r="K200" s="39"/>
      <c r="L200" s="39"/>
      <c r="M200" s="39"/>
      <c r="N200" s="39"/>
      <c r="O200" s="39"/>
      <c r="P200" s="39"/>
      <c r="Q200" s="55"/>
      <c r="R200" s="41"/>
    </row>
    <row r="201" spans="1:18" ht="13.5" customHeight="1">
      <c r="A201" s="37" t="s">
        <v>326</v>
      </c>
      <c r="B201" s="36" t="s">
        <v>333</v>
      </c>
      <c r="C201" s="32">
        <f t="shared" si="48"/>
        <v>0</v>
      </c>
      <c r="D201" s="38"/>
      <c r="E201" s="38"/>
      <c r="F201" s="33">
        <f>D201*0.01+E201*0.02</f>
        <v>0</v>
      </c>
      <c r="G201" s="39"/>
      <c r="H201" s="39"/>
      <c r="I201" s="39"/>
      <c r="J201" s="40">
        <f>G201*0.25+H201*0.5+(I201-(M201*0.4+N201*0.3+O201*0.2))*1</f>
        <v>0</v>
      </c>
      <c r="K201" s="39"/>
      <c r="L201" s="39"/>
      <c r="M201" s="39"/>
      <c r="N201" s="39"/>
      <c r="O201" s="39"/>
      <c r="P201" s="39"/>
      <c r="Q201" s="55"/>
      <c r="R201" s="41"/>
    </row>
    <row r="202" spans="1:18" ht="13.5" customHeight="1">
      <c r="A202" s="37" t="s">
        <v>328</v>
      </c>
      <c r="B202" s="36" t="s">
        <v>334</v>
      </c>
      <c r="C202" s="32">
        <f t="shared" si="48"/>
        <v>0</v>
      </c>
      <c r="D202" s="38"/>
      <c r="E202" s="38"/>
      <c r="F202" s="33">
        <f t="shared" si="50"/>
        <v>0</v>
      </c>
      <c r="G202" s="39"/>
      <c r="H202" s="39"/>
      <c r="I202" s="39"/>
      <c r="J202" s="40">
        <f>G202*0.25+H202*0.5+(I202-(M202*0.4+N202*0.3+O202*0.2))*1</f>
        <v>0</v>
      </c>
      <c r="K202" s="39"/>
      <c r="L202" s="39"/>
      <c r="M202" s="39"/>
      <c r="N202" s="39"/>
      <c r="O202" s="39"/>
      <c r="P202" s="39"/>
      <c r="Q202" s="55"/>
      <c r="R202" s="41"/>
    </row>
    <row r="203" spans="1:18" ht="25.5">
      <c r="A203" s="31" t="s">
        <v>335</v>
      </c>
      <c r="B203" s="27" t="s">
        <v>336</v>
      </c>
      <c r="C203" s="32">
        <f t="shared" si="48"/>
        <v>550.06938</v>
      </c>
      <c r="D203" s="32">
        <f>SUM(D204:D205)</f>
        <v>0</v>
      </c>
      <c r="E203" s="32">
        <f>SUM(E204:E205)</f>
        <v>0</v>
      </c>
      <c r="F203" s="32">
        <f>SUM(F204:F205)</f>
        <v>0</v>
      </c>
      <c r="G203" s="33">
        <f aca="true" t="shared" si="55" ref="G203:O203">SUM(G204:G205)</f>
        <v>550.06938</v>
      </c>
      <c r="H203" s="33">
        <f t="shared" si="55"/>
        <v>0</v>
      </c>
      <c r="I203" s="33">
        <f>SUM(I204:I205)</f>
        <v>0</v>
      </c>
      <c r="J203" s="33">
        <f>SUM(J204:J205)</f>
        <v>137.517345</v>
      </c>
      <c r="K203" s="33">
        <f t="shared" si="55"/>
        <v>0</v>
      </c>
      <c r="L203" s="33">
        <f t="shared" si="55"/>
        <v>0</v>
      </c>
      <c r="M203" s="33">
        <f t="shared" si="55"/>
        <v>0</v>
      </c>
      <c r="N203" s="33">
        <f t="shared" si="55"/>
        <v>0</v>
      </c>
      <c r="O203" s="33">
        <f t="shared" si="55"/>
        <v>0</v>
      </c>
      <c r="P203" s="33">
        <f>SUM(P204:P205)</f>
        <v>0</v>
      </c>
      <c r="Q203" s="34">
        <f>SUM(Q204:Q205)</f>
        <v>137.517345</v>
      </c>
      <c r="R203" s="34">
        <f>SUM(R204:R205)</f>
        <v>0</v>
      </c>
    </row>
    <row r="204" spans="1:18" ht="25.5">
      <c r="A204" s="69" t="s">
        <v>337</v>
      </c>
      <c r="B204" s="36" t="s">
        <v>338</v>
      </c>
      <c r="C204" s="32">
        <f t="shared" si="48"/>
        <v>550.06938</v>
      </c>
      <c r="D204" s="38"/>
      <c r="E204" s="38"/>
      <c r="F204" s="33">
        <f t="shared" si="50"/>
        <v>0</v>
      </c>
      <c r="G204" s="39">
        <v>550.06938</v>
      </c>
      <c r="H204" s="39"/>
      <c r="I204" s="39"/>
      <c r="J204" s="40">
        <f>G204*0.25+H204*0.5+(I204-(M204*0.4+N204*0.3+O204*0.2))*1</f>
        <v>137.517345</v>
      </c>
      <c r="K204" s="39"/>
      <c r="L204" s="39"/>
      <c r="M204" s="39"/>
      <c r="N204" s="39"/>
      <c r="O204" s="39"/>
      <c r="P204" s="39"/>
      <c r="Q204" s="55">
        <v>137.517345</v>
      </c>
      <c r="R204" s="41"/>
    </row>
    <row r="205" spans="1:18" ht="25.5">
      <c r="A205" s="70" t="s">
        <v>339</v>
      </c>
      <c r="B205" s="36" t="s">
        <v>340</v>
      </c>
      <c r="C205" s="32">
        <f t="shared" si="48"/>
        <v>0</v>
      </c>
      <c r="D205" s="38"/>
      <c r="E205" s="38"/>
      <c r="F205" s="33">
        <f t="shared" si="50"/>
        <v>0</v>
      </c>
      <c r="G205" s="39"/>
      <c r="H205" s="39"/>
      <c r="I205" s="39"/>
      <c r="J205" s="40">
        <f>G205*0.25+H205*0.5+(I205-(M205*0.4+N205*0.3+O205*0.2))*1</f>
        <v>0</v>
      </c>
      <c r="K205" s="39"/>
      <c r="L205" s="39"/>
      <c r="M205" s="39"/>
      <c r="N205" s="39"/>
      <c r="O205" s="39"/>
      <c r="P205" s="39"/>
      <c r="Q205" s="55">
        <v>0</v>
      </c>
      <c r="R205" s="41"/>
    </row>
    <row r="206" spans="1:18" ht="16.5" customHeight="1">
      <c r="A206" s="31" t="s">
        <v>341</v>
      </c>
      <c r="B206" s="27" t="s">
        <v>342</v>
      </c>
      <c r="C206" s="32">
        <f t="shared" si="48"/>
        <v>1835.1759849999999</v>
      </c>
      <c r="D206" s="34">
        <f aca="true" t="shared" si="56" ref="D206:O206">D207+D242</f>
        <v>0.00673</v>
      </c>
      <c r="E206" s="34">
        <f t="shared" si="56"/>
        <v>0</v>
      </c>
      <c r="F206" s="33">
        <f t="shared" si="56"/>
        <v>6.730000000000001E-05</v>
      </c>
      <c r="G206" s="43">
        <f t="shared" si="56"/>
        <v>1227.12461</v>
      </c>
      <c r="H206" s="43">
        <f t="shared" si="56"/>
        <v>78.45509</v>
      </c>
      <c r="I206" s="43">
        <f t="shared" si="56"/>
        <v>0.02444</v>
      </c>
      <c r="J206" s="43">
        <f t="shared" si="56"/>
        <v>346.0331375</v>
      </c>
      <c r="K206" s="43">
        <f t="shared" si="56"/>
        <v>529.565115</v>
      </c>
      <c r="L206" s="43">
        <f t="shared" si="56"/>
        <v>0</v>
      </c>
      <c r="M206" s="43">
        <f t="shared" si="56"/>
        <v>0</v>
      </c>
      <c r="N206" s="43">
        <f t="shared" si="56"/>
        <v>0</v>
      </c>
      <c r="O206" s="43">
        <f t="shared" si="56"/>
        <v>0</v>
      </c>
      <c r="P206" s="43">
        <f>P207+P242</f>
        <v>0</v>
      </c>
      <c r="Q206" s="34">
        <f>Q207+Q242</f>
        <v>346.0331375</v>
      </c>
      <c r="R206" s="34">
        <f>R207+R242</f>
        <v>0</v>
      </c>
    </row>
    <row r="207" spans="1:18" ht="13.5" customHeight="1">
      <c r="A207" s="62" t="s">
        <v>343</v>
      </c>
      <c r="B207" s="36" t="s">
        <v>344</v>
      </c>
      <c r="C207" s="32">
        <f t="shared" si="48"/>
        <v>1355.86506</v>
      </c>
      <c r="D207" s="34">
        <f aca="true" t="shared" si="57" ref="D207:O207">D208+D225+D232+D239+D240+D241</f>
        <v>0.00673</v>
      </c>
      <c r="E207" s="34">
        <f t="shared" si="57"/>
        <v>0</v>
      </c>
      <c r="F207" s="43">
        <f t="shared" si="57"/>
        <v>6.730000000000001E-05</v>
      </c>
      <c r="G207" s="43">
        <f t="shared" si="57"/>
        <v>1227.12461</v>
      </c>
      <c r="H207" s="43">
        <f t="shared" si="57"/>
        <v>78.45509</v>
      </c>
      <c r="I207" s="43">
        <f t="shared" si="57"/>
        <v>0.02444</v>
      </c>
      <c r="J207" s="43">
        <f t="shared" si="57"/>
        <v>346.0331375</v>
      </c>
      <c r="K207" s="43">
        <f t="shared" si="57"/>
        <v>50.25419</v>
      </c>
      <c r="L207" s="43">
        <f t="shared" si="57"/>
        <v>0</v>
      </c>
      <c r="M207" s="43">
        <f t="shared" si="57"/>
        <v>0</v>
      </c>
      <c r="N207" s="43">
        <f t="shared" si="57"/>
        <v>0</v>
      </c>
      <c r="O207" s="43">
        <f t="shared" si="57"/>
        <v>0</v>
      </c>
      <c r="P207" s="43">
        <f>P208+P225+P232+P239+P240+P241</f>
        <v>0</v>
      </c>
      <c r="Q207" s="43">
        <f>Q208+Q225+Q232+Q239+Q240+Q241</f>
        <v>346.0331375</v>
      </c>
      <c r="R207" s="34">
        <f>R208+R225+R232+R239+R240+R241</f>
        <v>0</v>
      </c>
    </row>
    <row r="208" spans="1:18" ht="13.5" customHeight="1">
      <c r="A208" s="49" t="s">
        <v>345</v>
      </c>
      <c r="B208" s="36" t="s">
        <v>346</v>
      </c>
      <c r="C208" s="32">
        <f t="shared" si="48"/>
        <v>1305.61087</v>
      </c>
      <c r="D208" s="34">
        <f aca="true" t="shared" si="58" ref="D208:O208">D209+D224</f>
        <v>0.00673</v>
      </c>
      <c r="E208" s="34">
        <f t="shared" si="58"/>
        <v>0</v>
      </c>
      <c r="F208" s="33">
        <f t="shared" si="58"/>
        <v>6.730000000000001E-05</v>
      </c>
      <c r="G208" s="43">
        <f t="shared" si="58"/>
        <v>1227.12461</v>
      </c>
      <c r="H208" s="43">
        <f t="shared" si="58"/>
        <v>78.45509</v>
      </c>
      <c r="I208" s="43">
        <f t="shared" si="58"/>
        <v>0.02444</v>
      </c>
      <c r="J208" s="43">
        <f t="shared" si="58"/>
        <v>346.0331375</v>
      </c>
      <c r="K208" s="43">
        <f t="shared" si="58"/>
        <v>0</v>
      </c>
      <c r="L208" s="43">
        <f t="shared" si="58"/>
        <v>0</v>
      </c>
      <c r="M208" s="43">
        <f t="shared" si="58"/>
        <v>0</v>
      </c>
      <c r="N208" s="43">
        <f t="shared" si="58"/>
        <v>0</v>
      </c>
      <c r="O208" s="43">
        <f t="shared" si="58"/>
        <v>0</v>
      </c>
      <c r="P208" s="43">
        <f>P209+P224</f>
        <v>0</v>
      </c>
      <c r="Q208" s="43">
        <f>Q209+Q224</f>
        <v>346.0331375</v>
      </c>
      <c r="R208" s="34">
        <f>R209+R224</f>
        <v>0</v>
      </c>
    </row>
    <row r="209" spans="1:18" ht="15.75" customHeight="1">
      <c r="A209" s="71" t="s">
        <v>347</v>
      </c>
      <c r="B209" s="36" t="s">
        <v>348</v>
      </c>
      <c r="C209" s="32">
        <f t="shared" si="48"/>
        <v>7.18893</v>
      </c>
      <c r="D209" s="34">
        <f aca="true" t="shared" si="59" ref="D209:O209">D210+D213+D216+D219+D220+D221</f>
        <v>0.00288</v>
      </c>
      <c r="E209" s="34">
        <f t="shared" si="59"/>
        <v>0</v>
      </c>
      <c r="F209" s="33">
        <f t="shared" si="59"/>
        <v>2.8800000000000002E-05</v>
      </c>
      <c r="G209" s="43">
        <f t="shared" si="59"/>
        <v>7.16161</v>
      </c>
      <c r="H209" s="43">
        <f t="shared" si="59"/>
        <v>0</v>
      </c>
      <c r="I209" s="43">
        <f t="shared" si="59"/>
        <v>0.02444</v>
      </c>
      <c r="J209" s="43">
        <f t="shared" si="59"/>
        <v>1.8148425</v>
      </c>
      <c r="K209" s="43">
        <f t="shared" si="59"/>
        <v>0</v>
      </c>
      <c r="L209" s="43">
        <f t="shared" si="59"/>
        <v>0</v>
      </c>
      <c r="M209" s="43">
        <f t="shared" si="59"/>
        <v>0</v>
      </c>
      <c r="N209" s="43">
        <f t="shared" si="59"/>
        <v>0</v>
      </c>
      <c r="O209" s="43">
        <f t="shared" si="59"/>
        <v>0</v>
      </c>
      <c r="P209" s="43">
        <f>P210+P213+P216+P219+P220+P221</f>
        <v>0</v>
      </c>
      <c r="Q209" s="43">
        <f>Q210+Q213+Q216+Q219+Q220+Q221</f>
        <v>1.8148425</v>
      </c>
      <c r="R209" s="34">
        <f>R210+R213+R216+R219+R220+R221</f>
        <v>0</v>
      </c>
    </row>
    <row r="210" spans="1:18" ht="13.5" customHeight="1">
      <c r="A210" s="72" t="s">
        <v>282</v>
      </c>
      <c r="B210" s="36" t="s">
        <v>349</v>
      </c>
      <c r="C210" s="32">
        <f t="shared" si="48"/>
        <v>0</v>
      </c>
      <c r="D210" s="34">
        <f>D211+D212</f>
        <v>0</v>
      </c>
      <c r="E210" s="34">
        <f>E211+E212</f>
        <v>0</v>
      </c>
      <c r="F210" s="34">
        <f>F211+F212</f>
        <v>0</v>
      </c>
      <c r="G210" s="43">
        <f aca="true" t="shared" si="60" ref="G210:O210">G211+G212</f>
        <v>0</v>
      </c>
      <c r="H210" s="43">
        <f t="shared" si="60"/>
        <v>0</v>
      </c>
      <c r="I210" s="43">
        <f t="shared" si="60"/>
        <v>0</v>
      </c>
      <c r="J210" s="43">
        <f t="shared" si="60"/>
        <v>0</v>
      </c>
      <c r="K210" s="43">
        <f t="shared" si="60"/>
        <v>0</v>
      </c>
      <c r="L210" s="43">
        <f t="shared" si="60"/>
        <v>0</v>
      </c>
      <c r="M210" s="43">
        <f t="shared" si="60"/>
        <v>0</v>
      </c>
      <c r="N210" s="43">
        <f t="shared" si="60"/>
        <v>0</v>
      </c>
      <c r="O210" s="43">
        <f t="shared" si="60"/>
        <v>0</v>
      </c>
      <c r="P210" s="43">
        <f>P211+P212</f>
        <v>0</v>
      </c>
      <c r="Q210" s="43">
        <f>Q211+Q212</f>
        <v>0</v>
      </c>
      <c r="R210" s="34">
        <f>R211+R212</f>
        <v>0</v>
      </c>
    </row>
    <row r="211" spans="1:18" ht="13.5" customHeight="1">
      <c r="A211" s="73" t="s">
        <v>350</v>
      </c>
      <c r="B211" s="36" t="s">
        <v>351</v>
      </c>
      <c r="C211" s="32">
        <f t="shared" si="48"/>
        <v>0</v>
      </c>
      <c r="D211" s="38"/>
      <c r="E211" s="38"/>
      <c r="F211" s="33">
        <f>D211*0.01+E211*0.02</f>
        <v>0</v>
      </c>
      <c r="G211" s="39"/>
      <c r="H211" s="39"/>
      <c r="I211" s="39"/>
      <c r="J211" s="40">
        <f>G211*0.25+H211*0.5+(I211-(M211*0.4+N211*0.3+O211*0.2))*1</f>
        <v>0</v>
      </c>
      <c r="K211" s="39"/>
      <c r="L211" s="39"/>
      <c r="M211" s="39"/>
      <c r="N211" s="39"/>
      <c r="O211" s="39"/>
      <c r="P211" s="39"/>
      <c r="Q211" s="55"/>
      <c r="R211" s="41"/>
    </row>
    <row r="212" spans="1:18" ht="13.5" customHeight="1">
      <c r="A212" s="73" t="s">
        <v>286</v>
      </c>
      <c r="B212" s="36" t="s">
        <v>352</v>
      </c>
      <c r="C212" s="32">
        <f t="shared" si="48"/>
        <v>0</v>
      </c>
      <c r="D212" s="38"/>
      <c r="E212" s="38"/>
      <c r="F212" s="33">
        <f>D212*0.01+E212*0.02</f>
        <v>0</v>
      </c>
      <c r="G212" s="39"/>
      <c r="H212" s="39"/>
      <c r="I212" s="39"/>
      <c r="J212" s="40">
        <f>G212*0.25+H212*0.5+(I212-(M212*0.4+N212*0.3+O212*0.2))*1</f>
        <v>0</v>
      </c>
      <c r="K212" s="39"/>
      <c r="L212" s="39"/>
      <c r="M212" s="39"/>
      <c r="N212" s="39"/>
      <c r="O212" s="39"/>
      <c r="P212" s="39"/>
      <c r="Q212" s="55"/>
      <c r="R212" s="41"/>
    </row>
    <row r="213" spans="1:18" ht="13.5" customHeight="1">
      <c r="A213" s="72" t="s">
        <v>288</v>
      </c>
      <c r="B213" s="36" t="s">
        <v>353</v>
      </c>
      <c r="C213" s="32">
        <f t="shared" si="48"/>
        <v>0.00288</v>
      </c>
      <c r="D213" s="34">
        <f>D214+D215</f>
        <v>0.00288</v>
      </c>
      <c r="E213" s="34">
        <f>E214+E215</f>
        <v>0</v>
      </c>
      <c r="F213" s="34">
        <f>F214+F215</f>
        <v>2.8800000000000002E-05</v>
      </c>
      <c r="G213" s="43">
        <f aca="true" t="shared" si="61" ref="G213:O213">G214+G215</f>
        <v>0</v>
      </c>
      <c r="H213" s="43">
        <f t="shared" si="61"/>
        <v>0</v>
      </c>
      <c r="I213" s="43">
        <f t="shared" si="61"/>
        <v>0</v>
      </c>
      <c r="J213" s="43">
        <f t="shared" si="61"/>
        <v>0</v>
      </c>
      <c r="K213" s="43">
        <f t="shared" si="61"/>
        <v>0</v>
      </c>
      <c r="L213" s="43">
        <f t="shared" si="61"/>
        <v>0</v>
      </c>
      <c r="M213" s="43">
        <f t="shared" si="61"/>
        <v>0</v>
      </c>
      <c r="N213" s="43">
        <f t="shared" si="61"/>
        <v>0</v>
      </c>
      <c r="O213" s="43">
        <f t="shared" si="61"/>
        <v>0</v>
      </c>
      <c r="P213" s="43">
        <f>P214+P215</f>
        <v>0</v>
      </c>
      <c r="Q213" s="34">
        <f>Q214+Q215</f>
        <v>0</v>
      </c>
      <c r="R213" s="34">
        <f>R214+R215</f>
        <v>0</v>
      </c>
    </row>
    <row r="214" spans="1:18" ht="13.5" customHeight="1">
      <c r="A214" s="73" t="s">
        <v>354</v>
      </c>
      <c r="B214" s="36" t="s">
        <v>355</v>
      </c>
      <c r="C214" s="32">
        <f t="shared" si="48"/>
        <v>0.00288</v>
      </c>
      <c r="D214" s="38">
        <v>0.00288</v>
      </c>
      <c r="E214" s="38"/>
      <c r="F214" s="33">
        <f>D496*0.02+(D214-D496)*0.01+E496*0.1+(E214-E496)*0.05</f>
        <v>2.8800000000000002E-05</v>
      </c>
      <c r="G214" s="39"/>
      <c r="H214" s="39"/>
      <c r="I214" s="39"/>
      <c r="J214" s="40">
        <f>G214*0.25+H214*0.5+(I214-(M214*0.4+N214*0.3+O214*0.2))*1</f>
        <v>0</v>
      </c>
      <c r="K214" s="39"/>
      <c r="L214" s="39"/>
      <c r="M214" s="39"/>
      <c r="N214" s="39"/>
      <c r="O214" s="39"/>
      <c r="P214" s="39"/>
      <c r="Q214" s="55"/>
      <c r="R214" s="41"/>
    </row>
    <row r="215" spans="1:18" ht="13.5" customHeight="1">
      <c r="A215" s="73" t="s">
        <v>292</v>
      </c>
      <c r="B215" s="36" t="s">
        <v>356</v>
      </c>
      <c r="C215" s="32">
        <f t="shared" si="48"/>
        <v>0</v>
      </c>
      <c r="D215" s="38"/>
      <c r="E215" s="38"/>
      <c r="F215" s="33">
        <f>D497*0.02+(D215-D497)*0.01+E497*0.1+(E215-E497)*0.05</f>
        <v>0</v>
      </c>
      <c r="G215" s="39"/>
      <c r="H215" s="39"/>
      <c r="I215" s="39"/>
      <c r="J215" s="40">
        <f>G215*0.25+H215*0.5+(I215-(M215*0.4+N215*0.3+O215*0.2))*1</f>
        <v>0</v>
      </c>
      <c r="K215" s="39"/>
      <c r="L215" s="39"/>
      <c r="M215" s="39"/>
      <c r="N215" s="39"/>
      <c r="O215" s="39"/>
      <c r="P215" s="39"/>
      <c r="Q215" s="55"/>
      <c r="R215" s="41"/>
    </row>
    <row r="216" spans="1:18" ht="13.5" customHeight="1">
      <c r="A216" s="72" t="s">
        <v>294</v>
      </c>
      <c r="B216" s="36" t="s">
        <v>357</v>
      </c>
      <c r="C216" s="32">
        <f t="shared" si="48"/>
        <v>0</v>
      </c>
      <c r="D216" s="34">
        <f aca="true" t="shared" si="62" ref="D216:O216">D217+D218</f>
        <v>0</v>
      </c>
      <c r="E216" s="34">
        <f t="shared" si="62"/>
        <v>0</v>
      </c>
      <c r="F216" s="34">
        <f t="shared" si="62"/>
        <v>0</v>
      </c>
      <c r="G216" s="43">
        <f t="shared" si="62"/>
        <v>0</v>
      </c>
      <c r="H216" s="43">
        <f t="shared" si="62"/>
        <v>0</v>
      </c>
      <c r="I216" s="43">
        <f t="shared" si="62"/>
        <v>0</v>
      </c>
      <c r="J216" s="43">
        <f t="shared" si="62"/>
        <v>0</v>
      </c>
      <c r="K216" s="43">
        <f t="shared" si="62"/>
        <v>0</v>
      </c>
      <c r="L216" s="43">
        <f t="shared" si="62"/>
        <v>0</v>
      </c>
      <c r="M216" s="43">
        <f t="shared" si="62"/>
        <v>0</v>
      </c>
      <c r="N216" s="43">
        <f t="shared" si="62"/>
        <v>0</v>
      </c>
      <c r="O216" s="43">
        <f t="shared" si="62"/>
        <v>0</v>
      </c>
      <c r="P216" s="43">
        <f>P217+P218</f>
        <v>0</v>
      </c>
      <c r="Q216" s="34">
        <f>Q217+Q218</f>
        <v>0</v>
      </c>
      <c r="R216" s="34">
        <f>R217+R218</f>
        <v>0</v>
      </c>
    </row>
    <row r="217" spans="1:18" ht="13.5" customHeight="1">
      <c r="A217" s="73" t="s">
        <v>358</v>
      </c>
      <c r="B217" s="36" t="s">
        <v>359</v>
      </c>
      <c r="C217" s="32">
        <f t="shared" si="48"/>
        <v>0</v>
      </c>
      <c r="D217" s="38"/>
      <c r="E217" s="38"/>
      <c r="F217" s="33">
        <f>D499*0.02+(D217-D499)*0.01+E499*0.1+(E217-E499)*0.05</f>
        <v>0</v>
      </c>
      <c r="G217" s="39"/>
      <c r="H217" s="39"/>
      <c r="I217" s="39"/>
      <c r="J217" s="40">
        <f>G217*0.25+H217*0.5+(I217-(M217*0.4+N217*0.3+O217*0.2))*1</f>
        <v>0</v>
      </c>
      <c r="K217" s="39"/>
      <c r="L217" s="39"/>
      <c r="M217" s="39"/>
      <c r="N217" s="39"/>
      <c r="O217" s="39"/>
      <c r="P217" s="39"/>
      <c r="Q217" s="55"/>
      <c r="R217" s="41"/>
    </row>
    <row r="218" spans="1:18" ht="13.5" customHeight="1">
      <c r="A218" s="73" t="s">
        <v>298</v>
      </c>
      <c r="B218" s="36" t="s">
        <v>360</v>
      </c>
      <c r="C218" s="32">
        <f t="shared" si="48"/>
        <v>0</v>
      </c>
      <c r="D218" s="38"/>
      <c r="E218" s="38"/>
      <c r="F218" s="33">
        <f>D500*0.02+(D218-D500)*0.01+E500*0.1+(E218-E500)*0.05</f>
        <v>0</v>
      </c>
      <c r="G218" s="39"/>
      <c r="H218" s="39"/>
      <c r="I218" s="39"/>
      <c r="J218" s="40">
        <f>G218*0.25+H218*0.5+(I218-(M218*0.4+N218*0.3+O218*0.2))*1</f>
        <v>0</v>
      </c>
      <c r="K218" s="39"/>
      <c r="L218" s="39"/>
      <c r="M218" s="39"/>
      <c r="N218" s="39"/>
      <c r="O218" s="39"/>
      <c r="P218" s="39"/>
      <c r="Q218" s="55"/>
      <c r="R218" s="41"/>
    </row>
    <row r="219" spans="1:18" ht="13.5" customHeight="1">
      <c r="A219" s="72" t="s">
        <v>300</v>
      </c>
      <c r="B219" s="36" t="s">
        <v>361</v>
      </c>
      <c r="C219" s="32">
        <f t="shared" si="48"/>
        <v>7.18605</v>
      </c>
      <c r="D219" s="38"/>
      <c r="E219" s="38"/>
      <c r="F219" s="33">
        <f>D501*0.02+(D219-D501)*0.01+E501*0.1+(E219-E501)*0.05</f>
        <v>0</v>
      </c>
      <c r="G219" s="39">
        <v>7.16161</v>
      </c>
      <c r="H219" s="39"/>
      <c r="I219" s="39">
        <v>0.02444</v>
      </c>
      <c r="J219" s="40">
        <f>G219*0.25+H219*0.5+(I219-(M219*0.4+N219*0.3+O219*0.2))*1</f>
        <v>1.8148425</v>
      </c>
      <c r="K219" s="39"/>
      <c r="L219" s="39"/>
      <c r="M219" s="39"/>
      <c r="N219" s="39"/>
      <c r="O219" s="39"/>
      <c r="P219" s="39"/>
      <c r="Q219" s="55">
        <v>1.8148425</v>
      </c>
      <c r="R219" s="41"/>
    </row>
    <row r="220" spans="1:18" ht="25.5">
      <c r="A220" s="72" t="s">
        <v>302</v>
      </c>
      <c r="B220" s="36" t="s">
        <v>362</v>
      </c>
      <c r="C220" s="32">
        <f t="shared" si="48"/>
        <v>0</v>
      </c>
      <c r="D220" s="38"/>
      <c r="E220" s="38"/>
      <c r="F220" s="33">
        <f>D502*0.02+(D220-D502)*0.01+E502*0.1+(E220-E502)*0.05</f>
        <v>0</v>
      </c>
      <c r="G220" s="39"/>
      <c r="H220" s="39"/>
      <c r="I220" s="39"/>
      <c r="J220" s="40">
        <f>G220*0.25+H220*0.5+(I220-(M220*0.4+N220*0.3+O220*0.2))*1</f>
        <v>0</v>
      </c>
      <c r="K220" s="39"/>
      <c r="L220" s="39"/>
      <c r="M220" s="39"/>
      <c r="N220" s="39"/>
      <c r="O220" s="39"/>
      <c r="P220" s="39"/>
      <c r="Q220" s="55"/>
      <c r="R220" s="41"/>
    </row>
    <row r="221" spans="1:18" ht="13.5" customHeight="1">
      <c r="A221" s="72" t="s">
        <v>304</v>
      </c>
      <c r="B221" s="36" t="s">
        <v>363</v>
      </c>
      <c r="C221" s="32">
        <f t="shared" si="48"/>
        <v>0</v>
      </c>
      <c r="D221" s="34">
        <f aca="true" t="shared" si="63" ref="D221:O221">D222+D223</f>
        <v>0</v>
      </c>
      <c r="E221" s="34">
        <f t="shared" si="63"/>
        <v>0</v>
      </c>
      <c r="F221" s="34">
        <f t="shared" si="63"/>
        <v>0</v>
      </c>
      <c r="G221" s="43">
        <f t="shared" si="63"/>
        <v>0</v>
      </c>
      <c r="H221" s="43">
        <f t="shared" si="63"/>
        <v>0</v>
      </c>
      <c r="I221" s="43">
        <f t="shared" si="63"/>
        <v>0</v>
      </c>
      <c r="J221" s="43">
        <f t="shared" si="63"/>
        <v>0</v>
      </c>
      <c r="K221" s="43">
        <f t="shared" si="63"/>
        <v>0</v>
      </c>
      <c r="L221" s="43">
        <f t="shared" si="63"/>
        <v>0</v>
      </c>
      <c r="M221" s="43">
        <f t="shared" si="63"/>
        <v>0</v>
      </c>
      <c r="N221" s="43">
        <f t="shared" si="63"/>
        <v>0</v>
      </c>
      <c r="O221" s="43">
        <f t="shared" si="63"/>
        <v>0</v>
      </c>
      <c r="P221" s="43">
        <f>P222+P223</f>
        <v>0</v>
      </c>
      <c r="Q221" s="34">
        <f>Q222+Q223</f>
        <v>0</v>
      </c>
      <c r="R221" s="34">
        <f>R222+R223</f>
        <v>0</v>
      </c>
    </row>
    <row r="222" spans="1:18" ht="13.5" customHeight="1">
      <c r="A222" s="73" t="s">
        <v>364</v>
      </c>
      <c r="B222" s="36" t="s">
        <v>365</v>
      </c>
      <c r="C222" s="32">
        <f t="shared" si="48"/>
        <v>0</v>
      </c>
      <c r="D222" s="38"/>
      <c r="E222" s="38"/>
      <c r="F222" s="33">
        <f>D504*0.02+(D222-D504)*0.01+E504*0.1+(E222-E504)*0.05</f>
        <v>0</v>
      </c>
      <c r="G222" s="39"/>
      <c r="H222" s="39"/>
      <c r="I222" s="39"/>
      <c r="J222" s="40">
        <f>G222*0.25+H222*0.5+(I222-(M222*0.4+N222*0.3+O222*0.2))*1</f>
        <v>0</v>
      </c>
      <c r="K222" s="39"/>
      <c r="L222" s="39"/>
      <c r="M222" s="39"/>
      <c r="N222" s="39"/>
      <c r="O222" s="39"/>
      <c r="P222" s="39"/>
      <c r="Q222" s="55"/>
      <c r="R222" s="41"/>
    </row>
    <row r="223" spans="1:18" ht="13.5" customHeight="1">
      <c r="A223" s="73" t="s">
        <v>308</v>
      </c>
      <c r="B223" s="36" t="s">
        <v>366</v>
      </c>
      <c r="C223" s="32">
        <f t="shared" si="48"/>
        <v>0</v>
      </c>
      <c r="D223" s="38"/>
      <c r="E223" s="38"/>
      <c r="F223" s="33">
        <f>D505*0.02+(D223-D505)*0.01+E505*0.1+(E223-E505)*0.05</f>
        <v>0</v>
      </c>
      <c r="G223" s="39"/>
      <c r="H223" s="39"/>
      <c r="I223" s="39"/>
      <c r="J223" s="40">
        <f>G223*0.25+H223*0.5+(I223-(M223*0.4+N223*0.3+O223*0.2))*1</f>
        <v>0</v>
      </c>
      <c r="K223" s="39"/>
      <c r="L223" s="39"/>
      <c r="M223" s="39"/>
      <c r="N223" s="39"/>
      <c r="O223" s="39"/>
      <c r="P223" s="39"/>
      <c r="Q223" s="55"/>
      <c r="R223" s="41"/>
    </row>
    <row r="224" spans="1:18" ht="12.75">
      <c r="A224" s="71" t="s">
        <v>367</v>
      </c>
      <c r="B224" s="36" t="s">
        <v>368</v>
      </c>
      <c r="C224" s="32">
        <f t="shared" si="48"/>
        <v>1298.42194</v>
      </c>
      <c r="D224" s="38">
        <v>0.00385</v>
      </c>
      <c r="E224" s="38"/>
      <c r="F224" s="33">
        <f>D506*0.02+(D224-D506)*0.01+E506*0.03+(E224-E506)*0.02</f>
        <v>3.85E-05</v>
      </c>
      <c r="G224" s="39">
        <v>1219.963</v>
      </c>
      <c r="H224" s="39">
        <v>78.45509</v>
      </c>
      <c r="I224" s="39"/>
      <c r="J224" s="40">
        <f>G224*0.25+H224*0.5+(I224-(M224*0.4+N224*0.3+O224*0.2))*1</f>
        <v>344.218295</v>
      </c>
      <c r="K224" s="39"/>
      <c r="L224" s="39"/>
      <c r="M224" s="39"/>
      <c r="N224" s="39"/>
      <c r="O224" s="39"/>
      <c r="P224" s="39"/>
      <c r="Q224" s="55">
        <v>344.218295</v>
      </c>
      <c r="R224" s="41"/>
    </row>
    <row r="225" spans="1:18" ht="25.5">
      <c r="A225" s="74" t="s">
        <v>369</v>
      </c>
      <c r="B225" s="36" t="s">
        <v>370</v>
      </c>
      <c r="C225" s="32">
        <f t="shared" si="48"/>
        <v>0</v>
      </c>
      <c r="D225" s="34">
        <f aca="true" t="shared" si="64" ref="D225:O225">D226+D229</f>
        <v>0</v>
      </c>
      <c r="E225" s="34">
        <f t="shared" si="64"/>
        <v>0</v>
      </c>
      <c r="F225" s="33">
        <f t="shared" si="64"/>
        <v>0</v>
      </c>
      <c r="G225" s="43">
        <f t="shared" si="64"/>
        <v>0</v>
      </c>
      <c r="H225" s="43">
        <f t="shared" si="64"/>
        <v>0</v>
      </c>
      <c r="I225" s="43">
        <f t="shared" si="64"/>
        <v>0</v>
      </c>
      <c r="J225" s="43">
        <f t="shared" si="64"/>
        <v>0</v>
      </c>
      <c r="K225" s="43">
        <f t="shared" si="64"/>
        <v>0</v>
      </c>
      <c r="L225" s="43">
        <f t="shared" si="64"/>
        <v>0</v>
      </c>
      <c r="M225" s="43">
        <f t="shared" si="64"/>
        <v>0</v>
      </c>
      <c r="N225" s="43">
        <f t="shared" si="64"/>
        <v>0</v>
      </c>
      <c r="O225" s="43">
        <f t="shared" si="64"/>
        <v>0</v>
      </c>
      <c r="P225" s="43">
        <f>P226+P229</f>
        <v>0</v>
      </c>
      <c r="Q225" s="34">
        <f>Q226+Q229</f>
        <v>0</v>
      </c>
      <c r="R225" s="34">
        <f>R226+R229</f>
        <v>0</v>
      </c>
    </row>
    <row r="226" spans="1:18" ht="25.5">
      <c r="A226" s="75" t="s">
        <v>371</v>
      </c>
      <c r="B226" s="36" t="s">
        <v>372</v>
      </c>
      <c r="C226" s="32">
        <f t="shared" si="48"/>
        <v>0</v>
      </c>
      <c r="D226" s="34">
        <f aca="true" t="shared" si="65" ref="D226:O226">D227+D228</f>
        <v>0</v>
      </c>
      <c r="E226" s="34">
        <f t="shared" si="65"/>
        <v>0</v>
      </c>
      <c r="F226" s="33">
        <f t="shared" si="65"/>
        <v>0</v>
      </c>
      <c r="G226" s="43">
        <f t="shared" si="65"/>
        <v>0</v>
      </c>
      <c r="H226" s="43">
        <f t="shared" si="65"/>
        <v>0</v>
      </c>
      <c r="I226" s="43">
        <f t="shared" si="65"/>
        <v>0</v>
      </c>
      <c r="J226" s="43">
        <f t="shared" si="65"/>
        <v>0</v>
      </c>
      <c r="K226" s="43">
        <f t="shared" si="65"/>
        <v>0</v>
      </c>
      <c r="L226" s="43">
        <f t="shared" si="65"/>
        <v>0</v>
      </c>
      <c r="M226" s="43">
        <f t="shared" si="65"/>
        <v>0</v>
      </c>
      <c r="N226" s="43">
        <f t="shared" si="65"/>
        <v>0</v>
      </c>
      <c r="O226" s="43">
        <f t="shared" si="65"/>
        <v>0</v>
      </c>
      <c r="P226" s="43">
        <f>P227+P228</f>
        <v>0</v>
      </c>
      <c r="Q226" s="34">
        <f>Q227+Q228</f>
        <v>0</v>
      </c>
      <c r="R226" s="34">
        <f>R227+R228</f>
        <v>0</v>
      </c>
    </row>
    <row r="227" spans="1:18" ht="12.75">
      <c r="A227" s="75" t="s">
        <v>373</v>
      </c>
      <c r="B227" s="36" t="s">
        <v>374</v>
      </c>
      <c r="C227" s="32">
        <f t="shared" si="48"/>
        <v>0</v>
      </c>
      <c r="D227" s="38"/>
      <c r="E227" s="38"/>
      <c r="F227" s="33">
        <f>D227*0.01+E227*0.02</f>
        <v>0</v>
      </c>
      <c r="G227" s="39"/>
      <c r="H227" s="39"/>
      <c r="I227" s="39"/>
      <c r="J227" s="40">
        <f>G227*0.25+H227*0.5+(I227-(M227*0.4+N227*0.3+O227*0.2))*1</f>
        <v>0</v>
      </c>
      <c r="K227" s="39"/>
      <c r="L227" s="39"/>
      <c r="M227" s="39"/>
      <c r="N227" s="39"/>
      <c r="O227" s="39"/>
      <c r="P227" s="39"/>
      <c r="Q227" s="55"/>
      <c r="R227" s="41"/>
    </row>
    <row r="228" spans="1:18" ht="12.75">
      <c r="A228" s="75" t="s">
        <v>375</v>
      </c>
      <c r="B228" s="36" t="s">
        <v>376</v>
      </c>
      <c r="C228" s="32">
        <f t="shared" si="48"/>
        <v>0</v>
      </c>
      <c r="D228" s="38"/>
      <c r="E228" s="38"/>
      <c r="F228" s="33">
        <f>D228*0.01+E228*0.02</f>
        <v>0</v>
      </c>
      <c r="G228" s="39"/>
      <c r="H228" s="39"/>
      <c r="I228" s="39"/>
      <c r="J228" s="40">
        <f>G228*0.25+H228*0.5+(I228-(M228*0.4+N228*0.3+O228*0.2))*1</f>
        <v>0</v>
      </c>
      <c r="K228" s="39"/>
      <c r="L228" s="39"/>
      <c r="M228" s="39"/>
      <c r="N228" s="39"/>
      <c r="O228" s="39"/>
      <c r="P228" s="39"/>
      <c r="Q228" s="55"/>
      <c r="R228" s="41"/>
    </row>
    <row r="229" spans="1:18" ht="25.5">
      <c r="A229" s="75" t="s">
        <v>377</v>
      </c>
      <c r="B229" s="36" t="s">
        <v>378</v>
      </c>
      <c r="C229" s="32">
        <f t="shared" si="48"/>
        <v>0</v>
      </c>
      <c r="D229" s="34">
        <f aca="true" t="shared" si="66" ref="D229:O229">D230+D231</f>
        <v>0</v>
      </c>
      <c r="E229" s="34">
        <f t="shared" si="66"/>
        <v>0</v>
      </c>
      <c r="F229" s="34">
        <f t="shared" si="66"/>
        <v>0</v>
      </c>
      <c r="G229" s="43">
        <f t="shared" si="66"/>
        <v>0</v>
      </c>
      <c r="H229" s="43">
        <f t="shared" si="66"/>
        <v>0</v>
      </c>
      <c r="I229" s="43">
        <f t="shared" si="66"/>
        <v>0</v>
      </c>
      <c r="J229" s="43">
        <f t="shared" si="66"/>
        <v>0</v>
      </c>
      <c r="K229" s="43">
        <f t="shared" si="66"/>
        <v>0</v>
      </c>
      <c r="L229" s="43">
        <f t="shared" si="66"/>
        <v>0</v>
      </c>
      <c r="M229" s="43">
        <f t="shared" si="66"/>
        <v>0</v>
      </c>
      <c r="N229" s="43">
        <f t="shared" si="66"/>
        <v>0</v>
      </c>
      <c r="O229" s="43">
        <f t="shared" si="66"/>
        <v>0</v>
      </c>
      <c r="P229" s="43">
        <f>P230+P231</f>
        <v>0</v>
      </c>
      <c r="Q229" s="34">
        <f>Q230+Q231</f>
        <v>0</v>
      </c>
      <c r="R229" s="34">
        <f>R230+R231</f>
        <v>0</v>
      </c>
    </row>
    <row r="230" spans="1:18" ht="12.75">
      <c r="A230" s="75" t="s">
        <v>373</v>
      </c>
      <c r="B230" s="36" t="s">
        <v>379</v>
      </c>
      <c r="C230" s="32">
        <f t="shared" si="48"/>
        <v>0</v>
      </c>
      <c r="D230" s="38"/>
      <c r="E230" s="38"/>
      <c r="F230" s="33">
        <f>D230*0.01+E230*0.02</f>
        <v>0</v>
      </c>
      <c r="G230" s="39"/>
      <c r="H230" s="39"/>
      <c r="I230" s="39"/>
      <c r="J230" s="40">
        <f aca="true" t="shared" si="67" ref="J230:J242">G230*0.25+H230*0.5+(I230-(M230*0.4+N230*0.3+O230*0.2))*1</f>
        <v>0</v>
      </c>
      <c r="K230" s="39"/>
      <c r="L230" s="39"/>
      <c r="M230" s="39"/>
      <c r="N230" s="39"/>
      <c r="O230" s="39"/>
      <c r="P230" s="39"/>
      <c r="Q230" s="55"/>
      <c r="R230" s="41"/>
    </row>
    <row r="231" spans="1:18" ht="12.75">
      <c r="A231" s="75" t="s">
        <v>375</v>
      </c>
      <c r="B231" s="36" t="s">
        <v>380</v>
      </c>
      <c r="C231" s="32">
        <f t="shared" si="48"/>
        <v>0</v>
      </c>
      <c r="D231" s="38"/>
      <c r="E231" s="38"/>
      <c r="F231" s="33">
        <f>D231*0.01+E231*0.02</f>
        <v>0</v>
      </c>
      <c r="G231" s="39"/>
      <c r="H231" s="39"/>
      <c r="I231" s="39"/>
      <c r="J231" s="40">
        <f t="shared" si="67"/>
        <v>0</v>
      </c>
      <c r="K231" s="39"/>
      <c r="L231" s="39"/>
      <c r="M231" s="39"/>
      <c r="N231" s="39"/>
      <c r="O231" s="39"/>
      <c r="P231" s="39"/>
      <c r="Q231" s="55"/>
      <c r="R231" s="41"/>
    </row>
    <row r="232" spans="1:18" ht="25.5">
      <c r="A232" s="75" t="s">
        <v>381</v>
      </c>
      <c r="B232" s="36" t="s">
        <v>382</v>
      </c>
      <c r="C232" s="32">
        <f t="shared" si="48"/>
        <v>0</v>
      </c>
      <c r="D232" s="34">
        <f aca="true" t="shared" si="68" ref="D232:O232">D233+D236</f>
        <v>0</v>
      </c>
      <c r="E232" s="34">
        <f t="shared" si="68"/>
        <v>0</v>
      </c>
      <c r="F232" s="33">
        <f t="shared" si="68"/>
        <v>0</v>
      </c>
      <c r="G232" s="43">
        <f t="shared" si="68"/>
        <v>0</v>
      </c>
      <c r="H232" s="43">
        <f t="shared" si="68"/>
        <v>0</v>
      </c>
      <c r="I232" s="43">
        <f t="shared" si="68"/>
        <v>0</v>
      </c>
      <c r="J232" s="43">
        <f t="shared" si="68"/>
        <v>0</v>
      </c>
      <c r="K232" s="43">
        <f t="shared" si="68"/>
        <v>0</v>
      </c>
      <c r="L232" s="43">
        <f t="shared" si="68"/>
        <v>0</v>
      </c>
      <c r="M232" s="43">
        <f t="shared" si="68"/>
        <v>0</v>
      </c>
      <c r="N232" s="43">
        <f t="shared" si="68"/>
        <v>0</v>
      </c>
      <c r="O232" s="43">
        <f t="shared" si="68"/>
        <v>0</v>
      </c>
      <c r="P232" s="43">
        <f>P233+P236</f>
        <v>0</v>
      </c>
      <c r="Q232" s="43">
        <f>Q233+Q236</f>
        <v>0</v>
      </c>
      <c r="R232" s="34">
        <f>R233+R236</f>
        <v>0</v>
      </c>
    </row>
    <row r="233" spans="1:18" ht="25.5">
      <c r="A233" s="75" t="s">
        <v>383</v>
      </c>
      <c r="B233" s="36" t="s">
        <v>384</v>
      </c>
      <c r="C233" s="32">
        <f t="shared" si="48"/>
        <v>0</v>
      </c>
      <c r="D233" s="34">
        <f aca="true" t="shared" si="69" ref="D233:O233">D234+D235</f>
        <v>0</v>
      </c>
      <c r="E233" s="34">
        <f t="shared" si="69"/>
        <v>0</v>
      </c>
      <c r="F233" s="33">
        <f t="shared" si="69"/>
        <v>0</v>
      </c>
      <c r="G233" s="43">
        <f t="shared" si="69"/>
        <v>0</v>
      </c>
      <c r="H233" s="43">
        <f t="shared" si="69"/>
        <v>0</v>
      </c>
      <c r="I233" s="43">
        <f t="shared" si="69"/>
        <v>0</v>
      </c>
      <c r="J233" s="43">
        <f t="shared" si="69"/>
        <v>0</v>
      </c>
      <c r="K233" s="43">
        <f t="shared" si="69"/>
        <v>0</v>
      </c>
      <c r="L233" s="43">
        <f t="shared" si="69"/>
        <v>0</v>
      </c>
      <c r="M233" s="43">
        <f t="shared" si="69"/>
        <v>0</v>
      </c>
      <c r="N233" s="43">
        <f t="shared" si="69"/>
        <v>0</v>
      </c>
      <c r="O233" s="43">
        <f t="shared" si="69"/>
        <v>0</v>
      </c>
      <c r="P233" s="43">
        <f>P234+P235</f>
        <v>0</v>
      </c>
      <c r="Q233" s="43">
        <f>Q234+Q235</f>
        <v>0</v>
      </c>
      <c r="R233" s="34">
        <f>R234+R235</f>
        <v>0</v>
      </c>
    </row>
    <row r="234" spans="1:18" ht="12.75">
      <c r="A234" s="75" t="s">
        <v>385</v>
      </c>
      <c r="B234" s="36" t="s">
        <v>386</v>
      </c>
      <c r="C234" s="32">
        <f t="shared" si="48"/>
        <v>0</v>
      </c>
      <c r="D234" s="38"/>
      <c r="E234" s="38"/>
      <c r="F234" s="33">
        <f aca="true" t="shared" si="70" ref="F234:F242">D234*0.01+E234*0.02</f>
        <v>0</v>
      </c>
      <c r="G234" s="39"/>
      <c r="H234" s="39"/>
      <c r="I234" s="39"/>
      <c r="J234" s="40">
        <f t="shared" si="67"/>
        <v>0</v>
      </c>
      <c r="K234" s="39"/>
      <c r="L234" s="39"/>
      <c r="M234" s="39"/>
      <c r="N234" s="39"/>
      <c r="O234" s="39"/>
      <c r="P234" s="39"/>
      <c r="Q234" s="55"/>
      <c r="R234" s="41"/>
    </row>
    <row r="235" spans="1:18" ht="12.75">
      <c r="A235" s="74" t="s">
        <v>387</v>
      </c>
      <c r="B235" s="36" t="s">
        <v>388</v>
      </c>
      <c r="C235" s="32">
        <f t="shared" si="48"/>
        <v>0</v>
      </c>
      <c r="D235" s="38"/>
      <c r="E235" s="38"/>
      <c r="F235" s="33">
        <f t="shared" si="70"/>
        <v>0</v>
      </c>
      <c r="G235" s="39"/>
      <c r="H235" s="39"/>
      <c r="I235" s="39"/>
      <c r="J235" s="40">
        <f t="shared" si="67"/>
        <v>0</v>
      </c>
      <c r="K235" s="39"/>
      <c r="L235" s="39"/>
      <c r="M235" s="39"/>
      <c r="N235" s="39"/>
      <c r="O235" s="39"/>
      <c r="P235" s="39"/>
      <c r="Q235" s="55"/>
      <c r="R235" s="41"/>
    </row>
    <row r="236" spans="1:18" ht="25.5">
      <c r="A236" s="75" t="s">
        <v>389</v>
      </c>
      <c r="B236" s="36" t="s">
        <v>390</v>
      </c>
      <c r="C236" s="32">
        <f t="shared" si="48"/>
        <v>0</v>
      </c>
      <c r="D236" s="34">
        <f aca="true" t="shared" si="71" ref="D236:O236">D237+D238</f>
        <v>0</v>
      </c>
      <c r="E236" s="34">
        <f t="shared" si="71"/>
        <v>0</v>
      </c>
      <c r="F236" s="34">
        <f t="shared" si="71"/>
        <v>0</v>
      </c>
      <c r="G236" s="43">
        <f t="shared" si="71"/>
        <v>0</v>
      </c>
      <c r="H236" s="43">
        <f t="shared" si="71"/>
        <v>0</v>
      </c>
      <c r="I236" s="43">
        <f t="shared" si="71"/>
        <v>0</v>
      </c>
      <c r="J236" s="43">
        <f t="shared" si="71"/>
        <v>0</v>
      </c>
      <c r="K236" s="43">
        <f t="shared" si="71"/>
        <v>0</v>
      </c>
      <c r="L236" s="43">
        <f t="shared" si="71"/>
        <v>0</v>
      </c>
      <c r="M236" s="43">
        <f t="shared" si="71"/>
        <v>0</v>
      </c>
      <c r="N236" s="43">
        <f t="shared" si="71"/>
        <v>0</v>
      </c>
      <c r="O236" s="43">
        <f t="shared" si="71"/>
        <v>0</v>
      </c>
      <c r="P236" s="43">
        <f>P237+P238</f>
        <v>0</v>
      </c>
      <c r="Q236" s="34">
        <f>Q237+Q238</f>
        <v>0</v>
      </c>
      <c r="R236" s="34">
        <f>R237+R238</f>
        <v>0</v>
      </c>
    </row>
    <row r="237" spans="1:18" ht="12.75">
      <c r="A237" s="75" t="s">
        <v>385</v>
      </c>
      <c r="B237" s="36" t="s">
        <v>391</v>
      </c>
      <c r="C237" s="32">
        <f t="shared" si="48"/>
        <v>0</v>
      </c>
      <c r="D237" s="38"/>
      <c r="E237" s="38"/>
      <c r="F237" s="33">
        <f>D519*0.02+(D237-D519)*0.01+E519*0.03+(E237-E519)*0.02</f>
        <v>0</v>
      </c>
      <c r="G237" s="39"/>
      <c r="H237" s="39"/>
      <c r="I237" s="39"/>
      <c r="J237" s="40">
        <f t="shared" si="67"/>
        <v>0</v>
      </c>
      <c r="K237" s="39"/>
      <c r="L237" s="39"/>
      <c r="M237" s="39"/>
      <c r="N237" s="39"/>
      <c r="O237" s="39"/>
      <c r="P237" s="39"/>
      <c r="Q237" s="55"/>
      <c r="R237" s="41"/>
    </row>
    <row r="238" spans="1:18" ht="12.75">
      <c r="A238" s="75" t="s">
        <v>387</v>
      </c>
      <c r="B238" s="36" t="s">
        <v>392</v>
      </c>
      <c r="C238" s="32">
        <f t="shared" si="48"/>
        <v>0</v>
      </c>
      <c r="D238" s="38"/>
      <c r="E238" s="38"/>
      <c r="F238" s="33">
        <f>D520*0.02+(D238-D520)*0.01+E520*0.03+(E238-E520)*0.02</f>
        <v>0</v>
      </c>
      <c r="G238" s="39"/>
      <c r="H238" s="39"/>
      <c r="I238" s="39"/>
      <c r="J238" s="40">
        <f t="shared" si="67"/>
        <v>0</v>
      </c>
      <c r="K238" s="39"/>
      <c r="L238" s="39"/>
      <c r="M238" s="39"/>
      <c r="N238" s="39"/>
      <c r="O238" s="39"/>
      <c r="P238" s="39"/>
      <c r="Q238" s="55"/>
      <c r="R238" s="41"/>
    </row>
    <row r="239" spans="1:18" ht="25.5">
      <c r="A239" s="75" t="s">
        <v>393</v>
      </c>
      <c r="B239" s="36" t="s">
        <v>394</v>
      </c>
      <c r="C239" s="32">
        <f t="shared" si="48"/>
        <v>50.25419</v>
      </c>
      <c r="D239" s="38"/>
      <c r="E239" s="38"/>
      <c r="F239" s="33">
        <f t="shared" si="70"/>
        <v>0</v>
      </c>
      <c r="G239" s="39"/>
      <c r="H239" s="39"/>
      <c r="I239" s="39"/>
      <c r="J239" s="40">
        <f t="shared" si="67"/>
        <v>0</v>
      </c>
      <c r="K239" s="39">
        <v>50.25419</v>
      </c>
      <c r="L239" s="39"/>
      <c r="M239" s="39"/>
      <c r="N239" s="39"/>
      <c r="O239" s="39"/>
      <c r="P239" s="39"/>
      <c r="Q239" s="55"/>
      <c r="R239" s="41"/>
    </row>
    <row r="240" spans="1:18" ht="25.5">
      <c r="A240" s="75" t="s">
        <v>395</v>
      </c>
      <c r="B240" s="36" t="s">
        <v>396</v>
      </c>
      <c r="C240" s="32">
        <f t="shared" si="48"/>
        <v>0</v>
      </c>
      <c r="D240" s="38"/>
      <c r="E240" s="38"/>
      <c r="F240" s="33">
        <f t="shared" si="70"/>
        <v>0</v>
      </c>
      <c r="G240" s="39"/>
      <c r="H240" s="39"/>
      <c r="I240" s="39"/>
      <c r="J240" s="40">
        <f t="shared" si="67"/>
        <v>0</v>
      </c>
      <c r="K240" s="39"/>
      <c r="L240" s="39"/>
      <c r="M240" s="39"/>
      <c r="N240" s="39"/>
      <c r="O240" s="39"/>
      <c r="P240" s="39"/>
      <c r="Q240" s="55"/>
      <c r="R240" s="41"/>
    </row>
    <row r="241" spans="1:18" ht="12.75">
      <c r="A241" s="75" t="s">
        <v>397</v>
      </c>
      <c r="B241" s="36" t="s">
        <v>398</v>
      </c>
      <c r="C241" s="32">
        <f t="shared" si="48"/>
        <v>0</v>
      </c>
      <c r="D241" s="38"/>
      <c r="E241" s="38"/>
      <c r="F241" s="33">
        <f t="shared" si="70"/>
        <v>0</v>
      </c>
      <c r="G241" s="39"/>
      <c r="H241" s="39"/>
      <c r="I241" s="39"/>
      <c r="J241" s="40">
        <f t="shared" si="67"/>
        <v>0</v>
      </c>
      <c r="K241" s="39"/>
      <c r="L241" s="39"/>
      <c r="M241" s="39"/>
      <c r="N241" s="39"/>
      <c r="O241" s="39"/>
      <c r="P241" s="39"/>
      <c r="Q241" s="55"/>
      <c r="R241" s="41"/>
    </row>
    <row r="242" spans="1:18" ht="12.75">
      <c r="A242" s="62" t="s">
        <v>399</v>
      </c>
      <c r="B242" s="36" t="s">
        <v>400</v>
      </c>
      <c r="C242" s="32">
        <f t="shared" si="48"/>
        <v>479.310925</v>
      </c>
      <c r="D242" s="38"/>
      <c r="E242" s="38"/>
      <c r="F242" s="33">
        <f t="shared" si="70"/>
        <v>0</v>
      </c>
      <c r="G242" s="39"/>
      <c r="H242" s="39"/>
      <c r="I242" s="39"/>
      <c r="J242" s="40">
        <f t="shared" si="67"/>
        <v>0</v>
      </c>
      <c r="K242" s="39">
        <f>479.48856-0.177635</f>
        <v>479.310925</v>
      </c>
      <c r="L242" s="39"/>
      <c r="M242" s="39"/>
      <c r="N242" s="39"/>
      <c r="O242" s="39"/>
      <c r="P242" s="39"/>
      <c r="Q242" s="55"/>
      <c r="R242" s="41"/>
    </row>
    <row r="243" spans="1:18" ht="12.75">
      <c r="A243" s="31" t="s">
        <v>401</v>
      </c>
      <c r="B243" s="27" t="s">
        <v>402</v>
      </c>
      <c r="C243" s="32">
        <f t="shared" si="48"/>
        <v>8747.846425</v>
      </c>
      <c r="D243" s="32">
        <f>D10+D30+D190+D191+D194+D206+D203</f>
        <v>263.55787</v>
      </c>
      <c r="E243" s="32">
        <f>E10+E30+E190+E191+E194+E206+E203</f>
        <v>0</v>
      </c>
      <c r="F243" s="32">
        <f>F10+F30+F190+F191+F194+F206+F203</f>
        <v>2.6355787000000004</v>
      </c>
      <c r="G243" s="33">
        <f aca="true" t="shared" si="72" ref="G243:O243">G10+G30+G190+G191+G194+G206+G203</f>
        <v>2405.9596</v>
      </c>
      <c r="H243" s="33">
        <f t="shared" si="72"/>
        <v>177.55633</v>
      </c>
      <c r="I243" s="33">
        <f t="shared" si="72"/>
        <v>5.7089</v>
      </c>
      <c r="J243" s="33">
        <f t="shared" si="72"/>
        <v>695.9769650000001</v>
      </c>
      <c r="K243" s="33">
        <f t="shared" si="72"/>
        <v>5895.063725</v>
      </c>
      <c r="L243" s="33">
        <f t="shared" si="72"/>
        <v>0</v>
      </c>
      <c r="M243" s="33">
        <f t="shared" si="72"/>
        <v>0</v>
      </c>
      <c r="N243" s="33">
        <f t="shared" si="72"/>
        <v>0</v>
      </c>
      <c r="O243" s="33">
        <f t="shared" si="72"/>
        <v>0</v>
      </c>
      <c r="P243" s="33">
        <f>P10+P30+P190+P191+P194+P206+P203</f>
        <v>0</v>
      </c>
      <c r="Q243" s="43">
        <f>Q10+Q30+Q190+Q191+Q194+Q206+Q203</f>
        <v>695.9769650000001</v>
      </c>
      <c r="R243" s="34">
        <f>R10+R30+R190+R191+R194+R206+R203</f>
        <v>0</v>
      </c>
    </row>
    <row r="244" spans="1:18" ht="12.75">
      <c r="A244" s="31" t="s">
        <v>403</v>
      </c>
      <c r="B244" s="27" t="s">
        <v>404</v>
      </c>
      <c r="C244" s="32">
        <f t="shared" si="48"/>
        <v>0</v>
      </c>
      <c r="D244" s="32">
        <f aca="true" t="shared" si="73" ref="D244:O244">D245+D256+D259+D270+D273</f>
        <v>0</v>
      </c>
      <c r="E244" s="32">
        <f t="shared" si="73"/>
        <v>0</v>
      </c>
      <c r="F244" s="33">
        <f>F245+F256+F259+F270+F273</f>
        <v>0</v>
      </c>
      <c r="G244" s="33">
        <f t="shared" si="73"/>
        <v>0</v>
      </c>
      <c r="H244" s="33">
        <f t="shared" si="73"/>
        <v>0</v>
      </c>
      <c r="I244" s="33">
        <f t="shared" si="73"/>
        <v>0</v>
      </c>
      <c r="J244" s="33">
        <f t="shared" si="73"/>
        <v>0</v>
      </c>
      <c r="K244" s="33">
        <f t="shared" si="73"/>
        <v>0</v>
      </c>
      <c r="L244" s="33">
        <f t="shared" si="73"/>
        <v>0</v>
      </c>
      <c r="M244" s="33">
        <f t="shared" si="73"/>
        <v>0</v>
      </c>
      <c r="N244" s="33">
        <f t="shared" si="73"/>
        <v>0</v>
      </c>
      <c r="O244" s="33">
        <f t="shared" si="73"/>
        <v>0</v>
      </c>
      <c r="P244" s="33">
        <f>P245+P256+P259+P270+P273</f>
        <v>0</v>
      </c>
      <c r="Q244" s="43">
        <f>Q245+Q256+Q259+Q270+Q273</f>
        <v>0</v>
      </c>
      <c r="R244" s="34">
        <f>R245+R256+R259+R270+R273</f>
        <v>0</v>
      </c>
    </row>
    <row r="245" spans="1:18" ht="12.75">
      <c r="A245" s="76" t="s">
        <v>405</v>
      </c>
      <c r="B245" s="77" t="s">
        <v>406</v>
      </c>
      <c r="C245" s="32">
        <f t="shared" si="48"/>
        <v>0</v>
      </c>
      <c r="D245" s="32">
        <f aca="true" t="shared" si="74" ref="D245:O245">D246+D251</f>
        <v>0</v>
      </c>
      <c r="E245" s="32">
        <f t="shared" si="74"/>
        <v>0</v>
      </c>
      <c r="F245" s="33">
        <f t="shared" si="74"/>
        <v>0</v>
      </c>
      <c r="G245" s="33">
        <f t="shared" si="74"/>
        <v>0</v>
      </c>
      <c r="H245" s="33">
        <f t="shared" si="74"/>
        <v>0</v>
      </c>
      <c r="I245" s="33">
        <f t="shared" si="74"/>
        <v>0</v>
      </c>
      <c r="J245" s="33">
        <f t="shared" si="74"/>
        <v>0</v>
      </c>
      <c r="K245" s="33">
        <f t="shared" si="74"/>
        <v>0</v>
      </c>
      <c r="L245" s="33">
        <f t="shared" si="74"/>
        <v>0</v>
      </c>
      <c r="M245" s="33">
        <f t="shared" si="74"/>
        <v>0</v>
      </c>
      <c r="N245" s="33">
        <f t="shared" si="74"/>
        <v>0</v>
      </c>
      <c r="O245" s="33">
        <f t="shared" si="74"/>
        <v>0</v>
      </c>
      <c r="P245" s="33">
        <f>P246+P251</f>
        <v>0</v>
      </c>
      <c r="Q245" s="43">
        <f>Q246+Q251</f>
        <v>0</v>
      </c>
      <c r="R245" s="34">
        <f>R246+R251</f>
        <v>0</v>
      </c>
    </row>
    <row r="246" spans="1:18" ht="12.75">
      <c r="A246" s="76" t="s">
        <v>407</v>
      </c>
      <c r="B246" s="77" t="s">
        <v>408</v>
      </c>
      <c r="C246" s="32">
        <f t="shared" si="48"/>
        <v>0</v>
      </c>
      <c r="D246" s="32">
        <f aca="true" t="shared" si="75" ref="D246:O246">D247+D248+D249+D250</f>
        <v>0</v>
      </c>
      <c r="E246" s="32">
        <f t="shared" si="75"/>
        <v>0</v>
      </c>
      <c r="F246" s="33">
        <f t="shared" si="75"/>
        <v>0</v>
      </c>
      <c r="G246" s="33">
        <f t="shared" si="75"/>
        <v>0</v>
      </c>
      <c r="H246" s="33">
        <f t="shared" si="75"/>
        <v>0</v>
      </c>
      <c r="I246" s="33">
        <f t="shared" si="75"/>
        <v>0</v>
      </c>
      <c r="J246" s="33">
        <f t="shared" si="75"/>
        <v>0</v>
      </c>
      <c r="K246" s="33">
        <f t="shared" si="75"/>
        <v>0</v>
      </c>
      <c r="L246" s="33">
        <f t="shared" si="75"/>
        <v>0</v>
      </c>
      <c r="M246" s="33">
        <f t="shared" si="75"/>
        <v>0</v>
      </c>
      <c r="N246" s="33">
        <f t="shared" si="75"/>
        <v>0</v>
      </c>
      <c r="O246" s="33">
        <f t="shared" si="75"/>
        <v>0</v>
      </c>
      <c r="P246" s="33">
        <f>P247+P248+P249+P250</f>
        <v>0</v>
      </c>
      <c r="Q246" s="43">
        <f>Q247+Q248+Q249+Q250</f>
        <v>0</v>
      </c>
      <c r="R246" s="34">
        <f>R247+R248+R249+R250</f>
        <v>0</v>
      </c>
    </row>
    <row r="247" spans="1:18" ht="13.5" customHeight="1">
      <c r="A247" s="76" t="s">
        <v>409</v>
      </c>
      <c r="B247" s="77" t="s">
        <v>410</v>
      </c>
      <c r="C247" s="32">
        <f aca="true" t="shared" si="76" ref="C247:C283">D247+E247+G247+H247+I247+K247</f>
        <v>0</v>
      </c>
      <c r="D247" s="38"/>
      <c r="E247" s="38"/>
      <c r="F247" s="33">
        <f>D247*0+E247*0</f>
        <v>0</v>
      </c>
      <c r="G247" s="39"/>
      <c r="H247" s="39"/>
      <c r="I247" s="39"/>
      <c r="J247" s="33">
        <f>G247*0+H247*0+I247*0</f>
        <v>0</v>
      </c>
      <c r="K247" s="39"/>
      <c r="L247" s="39"/>
      <c r="M247" s="39"/>
      <c r="N247" s="39"/>
      <c r="O247" s="39"/>
      <c r="P247" s="39"/>
      <c r="Q247" s="55"/>
      <c r="R247" s="41"/>
    </row>
    <row r="248" spans="1:18" ht="23.25" customHeight="1">
      <c r="A248" s="76" t="s">
        <v>411</v>
      </c>
      <c r="B248" s="77" t="s">
        <v>412</v>
      </c>
      <c r="C248" s="32">
        <f t="shared" si="76"/>
        <v>0</v>
      </c>
      <c r="D248" s="38"/>
      <c r="E248" s="38"/>
      <c r="F248" s="33">
        <f>D248*0+E248*0</f>
        <v>0</v>
      </c>
      <c r="G248" s="39"/>
      <c r="H248" s="39"/>
      <c r="I248" s="39"/>
      <c r="J248" s="33">
        <f>G248*0+H248*0+I248*0</f>
        <v>0</v>
      </c>
      <c r="K248" s="39"/>
      <c r="L248" s="39"/>
      <c r="M248" s="39"/>
      <c r="N248" s="39"/>
      <c r="O248" s="39"/>
      <c r="P248" s="39"/>
      <c r="Q248" s="55"/>
      <c r="R248" s="41"/>
    </row>
    <row r="249" spans="1:18" ht="13.5" customHeight="1">
      <c r="A249" s="76" t="s">
        <v>413</v>
      </c>
      <c r="B249" s="77" t="s">
        <v>414</v>
      </c>
      <c r="C249" s="32">
        <f t="shared" si="76"/>
        <v>0</v>
      </c>
      <c r="D249" s="38"/>
      <c r="E249" s="38"/>
      <c r="F249" s="33">
        <f>D249*0+E249*0</f>
        <v>0</v>
      </c>
      <c r="G249" s="39"/>
      <c r="H249" s="39"/>
      <c r="I249" s="39"/>
      <c r="J249" s="33">
        <f>G249*0+H249*0+I249*0</f>
        <v>0</v>
      </c>
      <c r="K249" s="39"/>
      <c r="L249" s="39"/>
      <c r="M249" s="39"/>
      <c r="N249" s="39"/>
      <c r="O249" s="39"/>
      <c r="P249" s="39"/>
      <c r="Q249" s="55"/>
      <c r="R249" s="41"/>
    </row>
    <row r="250" spans="1:18" ht="13.5" customHeight="1">
      <c r="A250" s="76" t="s">
        <v>415</v>
      </c>
      <c r="B250" s="77" t="s">
        <v>416</v>
      </c>
      <c r="C250" s="32">
        <f t="shared" si="76"/>
        <v>0</v>
      </c>
      <c r="D250" s="38"/>
      <c r="E250" s="38"/>
      <c r="F250" s="33">
        <f>D250*0+E250*0</f>
        <v>0</v>
      </c>
      <c r="G250" s="39"/>
      <c r="H250" s="39"/>
      <c r="I250" s="39"/>
      <c r="J250" s="33">
        <f>G250*0+H250*0+I250*0</f>
        <v>0</v>
      </c>
      <c r="K250" s="39"/>
      <c r="L250" s="39"/>
      <c r="M250" s="39"/>
      <c r="N250" s="39"/>
      <c r="O250" s="39"/>
      <c r="P250" s="39"/>
      <c r="Q250" s="55"/>
      <c r="R250" s="41"/>
    </row>
    <row r="251" spans="1:18" ht="13.5" customHeight="1">
      <c r="A251" s="76" t="s">
        <v>417</v>
      </c>
      <c r="B251" s="77" t="s">
        <v>418</v>
      </c>
      <c r="C251" s="32">
        <f t="shared" si="76"/>
        <v>0</v>
      </c>
      <c r="D251" s="32">
        <f aca="true" t="shared" si="77" ref="D251:O251">D252+D253+D254+D255</f>
        <v>0</v>
      </c>
      <c r="E251" s="32">
        <f t="shared" si="77"/>
        <v>0</v>
      </c>
      <c r="F251" s="33">
        <f t="shared" si="77"/>
        <v>0</v>
      </c>
      <c r="G251" s="33">
        <f>G252+G253+G254+G255</f>
        <v>0</v>
      </c>
      <c r="H251" s="33">
        <f t="shared" si="77"/>
        <v>0</v>
      </c>
      <c r="I251" s="33">
        <f t="shared" si="77"/>
        <v>0</v>
      </c>
      <c r="J251" s="33">
        <f t="shared" si="77"/>
        <v>0</v>
      </c>
      <c r="K251" s="33">
        <f t="shared" si="77"/>
        <v>0</v>
      </c>
      <c r="L251" s="33">
        <f t="shared" si="77"/>
        <v>0</v>
      </c>
      <c r="M251" s="33">
        <f t="shared" si="77"/>
        <v>0</v>
      </c>
      <c r="N251" s="33">
        <f t="shared" si="77"/>
        <v>0</v>
      </c>
      <c r="O251" s="33">
        <f t="shared" si="77"/>
        <v>0</v>
      </c>
      <c r="P251" s="33">
        <f>P252+P253+P254+P255</f>
        <v>0</v>
      </c>
      <c r="Q251" s="43">
        <f>Q252+Q253+Q254+Q255</f>
        <v>0</v>
      </c>
      <c r="R251" s="34">
        <f>R252+R253+R254+R255</f>
        <v>0</v>
      </c>
    </row>
    <row r="252" spans="1:18" ht="13.5" customHeight="1">
      <c r="A252" s="76" t="s">
        <v>419</v>
      </c>
      <c r="B252" s="77" t="s">
        <v>420</v>
      </c>
      <c r="C252" s="32">
        <f t="shared" si="76"/>
        <v>0</v>
      </c>
      <c r="D252" s="38"/>
      <c r="E252" s="38"/>
      <c r="F252" s="33">
        <f>D534*0.02+(D252-D534)*0.01+E534*0.1+(E252-E534)*0.05</f>
        <v>0</v>
      </c>
      <c r="G252" s="39"/>
      <c r="H252" s="39"/>
      <c r="I252" s="39"/>
      <c r="J252" s="33">
        <f>G252*0.25+H252*0.5+(I252-(M252*0.4+N252*0.3+O252*0.2))*1</f>
        <v>0</v>
      </c>
      <c r="K252" s="39"/>
      <c r="L252" s="39"/>
      <c r="M252" s="39"/>
      <c r="N252" s="39"/>
      <c r="O252" s="39"/>
      <c r="P252" s="39"/>
      <c r="Q252" s="55"/>
      <c r="R252" s="41"/>
    </row>
    <row r="253" spans="1:18" ht="26.25" customHeight="1">
      <c r="A253" s="76" t="s">
        <v>421</v>
      </c>
      <c r="B253" s="77" t="s">
        <v>422</v>
      </c>
      <c r="C253" s="32">
        <f t="shared" si="76"/>
        <v>0</v>
      </c>
      <c r="D253" s="38"/>
      <c r="E253" s="38"/>
      <c r="F253" s="33">
        <f>D535*0.02+(D253-D535)*0.01+E535*0.03+(E253-E535)*0.02</f>
        <v>0</v>
      </c>
      <c r="G253" s="39"/>
      <c r="H253" s="39"/>
      <c r="I253" s="39"/>
      <c r="J253" s="33">
        <f>G253*0.25+H253*0.5+(I253-(M253*0.4+N253*0.3+O253*0.2))*1</f>
        <v>0</v>
      </c>
      <c r="K253" s="39"/>
      <c r="L253" s="39"/>
      <c r="M253" s="39"/>
      <c r="N253" s="39"/>
      <c r="O253" s="39"/>
      <c r="P253" s="39"/>
      <c r="Q253" s="55"/>
      <c r="R253" s="41"/>
    </row>
    <row r="254" spans="1:18" ht="13.5" customHeight="1">
      <c r="A254" s="76" t="s">
        <v>423</v>
      </c>
      <c r="B254" s="77" t="s">
        <v>424</v>
      </c>
      <c r="C254" s="32">
        <f t="shared" si="76"/>
        <v>0</v>
      </c>
      <c r="D254" s="38"/>
      <c r="E254" s="38"/>
      <c r="F254" s="78">
        <f>D254*0.01+E254*0.02</f>
        <v>0</v>
      </c>
      <c r="G254" s="39"/>
      <c r="H254" s="39"/>
      <c r="I254" s="39"/>
      <c r="J254" s="33">
        <f>G254*0.25+H254*0.5+(I254-(M254*0.4+N254*0.3+O254*0.2))*1</f>
        <v>0</v>
      </c>
      <c r="K254" s="39"/>
      <c r="L254" s="39"/>
      <c r="M254" s="39"/>
      <c r="N254" s="39"/>
      <c r="O254" s="39"/>
      <c r="P254" s="39"/>
      <c r="Q254" s="55"/>
      <c r="R254" s="41"/>
    </row>
    <row r="255" spans="1:18" ht="13.5" customHeight="1">
      <c r="A255" s="76" t="s">
        <v>425</v>
      </c>
      <c r="B255" s="77" t="s">
        <v>426</v>
      </c>
      <c r="C255" s="32">
        <f>D255+E255+G255+H255+I255+K255</f>
        <v>0</v>
      </c>
      <c r="D255" s="38"/>
      <c r="E255" s="38"/>
      <c r="F255" s="78">
        <f>D537*0.02+(D255-D537)*0.01+E537*0.03+(E255-E537)*0.02</f>
        <v>0</v>
      </c>
      <c r="G255" s="39"/>
      <c r="H255" s="39"/>
      <c r="I255" s="39"/>
      <c r="J255" s="33">
        <f>G255*0.25+H255*0.5+(I255-(M255*0.4+N255*0.3+O255*0.2))*1</f>
        <v>0</v>
      </c>
      <c r="K255" s="39"/>
      <c r="L255" s="39"/>
      <c r="M255" s="39"/>
      <c r="N255" s="39"/>
      <c r="O255" s="39"/>
      <c r="P255" s="39"/>
      <c r="Q255" s="55"/>
      <c r="R255" s="41"/>
    </row>
    <row r="256" spans="1:18" ht="13.5" customHeight="1">
      <c r="A256" s="35" t="s">
        <v>427</v>
      </c>
      <c r="B256" s="77" t="s">
        <v>428</v>
      </c>
      <c r="C256" s="32">
        <f t="shared" si="76"/>
        <v>0</v>
      </c>
      <c r="D256" s="32">
        <f aca="true" t="shared" si="78" ref="D256:O256">D257+D258</f>
        <v>0</v>
      </c>
      <c r="E256" s="32">
        <f t="shared" si="78"/>
        <v>0</v>
      </c>
      <c r="F256" s="33">
        <f>F257+F258</f>
        <v>0</v>
      </c>
      <c r="G256" s="33">
        <f t="shared" si="78"/>
        <v>0</v>
      </c>
      <c r="H256" s="33">
        <f t="shared" si="78"/>
        <v>0</v>
      </c>
      <c r="I256" s="33">
        <f t="shared" si="78"/>
        <v>0</v>
      </c>
      <c r="J256" s="33">
        <f t="shared" si="78"/>
        <v>0</v>
      </c>
      <c r="K256" s="33">
        <f t="shared" si="78"/>
        <v>0</v>
      </c>
      <c r="L256" s="33">
        <f t="shared" si="78"/>
        <v>0</v>
      </c>
      <c r="M256" s="33">
        <f t="shared" si="78"/>
        <v>0</v>
      </c>
      <c r="N256" s="33">
        <f t="shared" si="78"/>
        <v>0</v>
      </c>
      <c r="O256" s="33">
        <f t="shared" si="78"/>
        <v>0</v>
      </c>
      <c r="P256" s="33">
        <f>P257+P258</f>
        <v>0</v>
      </c>
      <c r="Q256" s="43">
        <f>Q257+Q258</f>
        <v>0</v>
      </c>
      <c r="R256" s="34">
        <f>R257+R258</f>
        <v>0</v>
      </c>
    </row>
    <row r="257" spans="1:18" ht="13.5" customHeight="1">
      <c r="A257" s="35" t="s">
        <v>429</v>
      </c>
      <c r="B257" s="77" t="s">
        <v>430</v>
      </c>
      <c r="C257" s="32">
        <f t="shared" si="76"/>
        <v>0</v>
      </c>
      <c r="D257" s="38"/>
      <c r="E257" s="38"/>
      <c r="F257" s="33">
        <f>D257*0+E257*0</f>
        <v>0</v>
      </c>
      <c r="G257" s="39"/>
      <c r="H257" s="39"/>
      <c r="I257" s="39"/>
      <c r="J257" s="33">
        <f>G257*0+H257*0+I257*0</f>
        <v>0</v>
      </c>
      <c r="K257" s="39"/>
      <c r="L257" s="39"/>
      <c r="M257" s="39"/>
      <c r="N257" s="39"/>
      <c r="O257" s="39"/>
      <c r="P257" s="39"/>
      <c r="Q257" s="55"/>
      <c r="R257" s="41"/>
    </row>
    <row r="258" spans="1:18" ht="13.5" customHeight="1">
      <c r="A258" s="35" t="s">
        <v>431</v>
      </c>
      <c r="B258" s="77" t="s">
        <v>432</v>
      </c>
      <c r="C258" s="32">
        <f t="shared" si="76"/>
        <v>0</v>
      </c>
      <c r="D258" s="38"/>
      <c r="E258" s="38"/>
      <c r="F258" s="79">
        <f>D540*0.02+(D258-D540)*0.01+E540*0.03+(E258-E540)*0.02</f>
        <v>0</v>
      </c>
      <c r="G258" s="39"/>
      <c r="H258" s="39"/>
      <c r="I258" s="39"/>
      <c r="J258" s="33">
        <f>G258*0.25+H258*0.5+(I258-(M258*0.4+N258*0.3+O258*0.2))*1</f>
        <v>0</v>
      </c>
      <c r="K258" s="39"/>
      <c r="L258" s="39"/>
      <c r="M258" s="39"/>
      <c r="N258" s="39"/>
      <c r="O258" s="39"/>
      <c r="P258" s="39"/>
      <c r="Q258" s="55"/>
      <c r="R258" s="41"/>
    </row>
    <row r="259" spans="1:18" ht="13.5" customHeight="1">
      <c r="A259" s="80" t="s">
        <v>433</v>
      </c>
      <c r="B259" s="77" t="s">
        <v>434</v>
      </c>
      <c r="C259" s="32">
        <f t="shared" si="76"/>
        <v>0</v>
      </c>
      <c r="D259" s="32">
        <f aca="true" t="shared" si="79" ref="D259:O259">D260+D265</f>
        <v>0</v>
      </c>
      <c r="E259" s="32">
        <f t="shared" si="79"/>
        <v>0</v>
      </c>
      <c r="F259" s="33">
        <f>F260+F265</f>
        <v>0</v>
      </c>
      <c r="G259" s="33">
        <f t="shared" si="79"/>
        <v>0</v>
      </c>
      <c r="H259" s="33">
        <f t="shared" si="79"/>
        <v>0</v>
      </c>
      <c r="I259" s="33">
        <f t="shared" si="79"/>
        <v>0</v>
      </c>
      <c r="J259" s="33">
        <f t="shared" si="79"/>
        <v>0</v>
      </c>
      <c r="K259" s="33">
        <f t="shared" si="79"/>
        <v>0</v>
      </c>
      <c r="L259" s="33">
        <f t="shared" si="79"/>
        <v>0</v>
      </c>
      <c r="M259" s="33">
        <f t="shared" si="79"/>
        <v>0</v>
      </c>
      <c r="N259" s="33">
        <f t="shared" si="79"/>
        <v>0</v>
      </c>
      <c r="O259" s="33">
        <f t="shared" si="79"/>
        <v>0</v>
      </c>
      <c r="P259" s="33">
        <f>P260+P265</f>
        <v>0</v>
      </c>
      <c r="Q259" s="43">
        <f>Q260+Q265</f>
        <v>0</v>
      </c>
      <c r="R259" s="34">
        <f>R260+R265</f>
        <v>0</v>
      </c>
    </row>
    <row r="260" spans="1:18" ht="13.5" customHeight="1">
      <c r="A260" s="81" t="s">
        <v>435</v>
      </c>
      <c r="B260" s="77" t="s">
        <v>436</v>
      </c>
      <c r="C260" s="32">
        <f>D260+E260+G260+H260+I260+K260</f>
        <v>0</v>
      </c>
      <c r="D260" s="32">
        <f>D261+D262+D263+D264</f>
        <v>0</v>
      </c>
      <c r="E260" s="32">
        <f aca="true" t="shared" si="80" ref="E260:O260">E261+E262+E263+E264</f>
        <v>0</v>
      </c>
      <c r="F260" s="33">
        <f t="shared" si="80"/>
        <v>0</v>
      </c>
      <c r="G260" s="33">
        <f t="shared" si="80"/>
        <v>0</v>
      </c>
      <c r="H260" s="33">
        <f t="shared" si="80"/>
        <v>0</v>
      </c>
      <c r="I260" s="33">
        <f t="shared" si="80"/>
        <v>0</v>
      </c>
      <c r="J260" s="33">
        <f t="shared" si="80"/>
        <v>0</v>
      </c>
      <c r="K260" s="33">
        <f t="shared" si="80"/>
        <v>0</v>
      </c>
      <c r="L260" s="33">
        <f t="shared" si="80"/>
        <v>0</v>
      </c>
      <c r="M260" s="33">
        <f t="shared" si="80"/>
        <v>0</v>
      </c>
      <c r="N260" s="33">
        <f t="shared" si="80"/>
        <v>0</v>
      </c>
      <c r="O260" s="33">
        <f t="shared" si="80"/>
        <v>0</v>
      </c>
      <c r="P260" s="33">
        <f>P261+P262+P263+P264</f>
        <v>0</v>
      </c>
      <c r="Q260" s="43">
        <f>Q261+Q262+Q263+Q264</f>
        <v>0</v>
      </c>
      <c r="R260" s="34">
        <f>R261+R262+R263+R264</f>
        <v>0</v>
      </c>
    </row>
    <row r="261" spans="1:18" ht="13.5" customHeight="1">
      <c r="A261" s="81" t="s">
        <v>437</v>
      </c>
      <c r="B261" s="77" t="s">
        <v>438</v>
      </c>
      <c r="C261" s="32">
        <f t="shared" si="76"/>
        <v>0</v>
      </c>
      <c r="D261" s="38"/>
      <c r="E261" s="38"/>
      <c r="F261" s="33">
        <f>D261*0+E261*0</f>
        <v>0</v>
      </c>
      <c r="G261" s="39"/>
      <c r="H261" s="39"/>
      <c r="I261" s="39"/>
      <c r="J261" s="33">
        <f>G261*0+H261*0+I261*0</f>
        <v>0</v>
      </c>
      <c r="K261" s="39"/>
      <c r="L261" s="39"/>
      <c r="M261" s="39"/>
      <c r="N261" s="39"/>
      <c r="O261" s="39"/>
      <c r="P261" s="39"/>
      <c r="Q261" s="55"/>
      <c r="R261" s="41"/>
    </row>
    <row r="262" spans="1:18" ht="30.75" customHeight="1">
      <c r="A262" s="81" t="s">
        <v>439</v>
      </c>
      <c r="B262" s="77" t="s">
        <v>440</v>
      </c>
      <c r="C262" s="32">
        <f t="shared" si="76"/>
        <v>0</v>
      </c>
      <c r="D262" s="38"/>
      <c r="E262" s="38"/>
      <c r="F262" s="33">
        <f>D262*0+E262*0</f>
        <v>0</v>
      </c>
      <c r="G262" s="39"/>
      <c r="H262" s="39"/>
      <c r="I262" s="39"/>
      <c r="J262" s="33">
        <f>G262*0+H262*0+I262*0</f>
        <v>0</v>
      </c>
      <c r="K262" s="39"/>
      <c r="L262" s="39"/>
      <c r="M262" s="39"/>
      <c r="N262" s="39"/>
      <c r="O262" s="39"/>
      <c r="P262" s="39"/>
      <c r="Q262" s="55"/>
      <c r="R262" s="41"/>
    </row>
    <row r="263" spans="1:18" ht="13.5" customHeight="1">
      <c r="A263" s="81" t="s">
        <v>441</v>
      </c>
      <c r="B263" s="77" t="s">
        <v>442</v>
      </c>
      <c r="C263" s="32">
        <f t="shared" si="76"/>
        <v>0</v>
      </c>
      <c r="D263" s="38"/>
      <c r="E263" s="38"/>
      <c r="F263" s="33">
        <f>D263*0+E263*0</f>
        <v>0</v>
      </c>
      <c r="G263" s="39"/>
      <c r="H263" s="39"/>
      <c r="I263" s="39"/>
      <c r="J263" s="33">
        <f>G263*0+H263*0+I263*0</f>
        <v>0</v>
      </c>
      <c r="K263" s="39"/>
      <c r="L263" s="39"/>
      <c r="M263" s="39"/>
      <c r="N263" s="39"/>
      <c r="O263" s="39"/>
      <c r="P263" s="39"/>
      <c r="Q263" s="55"/>
      <c r="R263" s="41"/>
    </row>
    <row r="264" spans="1:18" ht="13.5" customHeight="1">
      <c r="A264" s="81" t="s">
        <v>443</v>
      </c>
      <c r="B264" s="77" t="s">
        <v>444</v>
      </c>
      <c r="C264" s="32">
        <f t="shared" si="76"/>
        <v>0</v>
      </c>
      <c r="D264" s="38"/>
      <c r="E264" s="38"/>
      <c r="F264" s="33">
        <f>D264*0+E264*0</f>
        <v>0</v>
      </c>
      <c r="G264" s="39"/>
      <c r="H264" s="39"/>
      <c r="I264" s="39"/>
      <c r="J264" s="33">
        <f>G264*0+H264*0+I264*0</f>
        <v>0</v>
      </c>
      <c r="K264" s="39"/>
      <c r="L264" s="39"/>
      <c r="M264" s="39"/>
      <c r="N264" s="39"/>
      <c r="O264" s="39"/>
      <c r="P264" s="39"/>
      <c r="Q264" s="55"/>
      <c r="R264" s="41"/>
    </row>
    <row r="265" spans="1:18" ht="13.5" customHeight="1">
      <c r="A265" s="81" t="s">
        <v>445</v>
      </c>
      <c r="B265" s="77" t="s">
        <v>446</v>
      </c>
      <c r="C265" s="32">
        <f t="shared" si="76"/>
        <v>0</v>
      </c>
      <c r="D265" s="32">
        <f aca="true" t="shared" si="81" ref="D265:O265">D266+D267+D268+D269</f>
        <v>0</v>
      </c>
      <c r="E265" s="32">
        <f t="shared" si="81"/>
        <v>0</v>
      </c>
      <c r="F265" s="33">
        <f t="shared" si="81"/>
        <v>0</v>
      </c>
      <c r="G265" s="33">
        <f t="shared" si="81"/>
        <v>0</v>
      </c>
      <c r="H265" s="33">
        <f t="shared" si="81"/>
        <v>0</v>
      </c>
      <c r="I265" s="33">
        <f t="shared" si="81"/>
        <v>0</v>
      </c>
      <c r="J265" s="33">
        <f t="shared" si="81"/>
        <v>0</v>
      </c>
      <c r="K265" s="33">
        <f t="shared" si="81"/>
        <v>0</v>
      </c>
      <c r="L265" s="33">
        <f t="shared" si="81"/>
        <v>0</v>
      </c>
      <c r="M265" s="33">
        <f t="shared" si="81"/>
        <v>0</v>
      </c>
      <c r="N265" s="33">
        <f t="shared" si="81"/>
        <v>0</v>
      </c>
      <c r="O265" s="33">
        <f t="shared" si="81"/>
        <v>0</v>
      </c>
      <c r="P265" s="33">
        <f>P266+P267+P268+P269</f>
        <v>0</v>
      </c>
      <c r="Q265" s="43">
        <f>Q266+Q267+Q268+Q269</f>
        <v>0</v>
      </c>
      <c r="R265" s="34">
        <f>R266+R267+R268+R269</f>
        <v>0</v>
      </c>
    </row>
    <row r="266" spans="1:18" ht="13.5" customHeight="1">
      <c r="A266" s="81" t="s">
        <v>447</v>
      </c>
      <c r="B266" s="77" t="s">
        <v>448</v>
      </c>
      <c r="C266" s="32">
        <f t="shared" si="76"/>
        <v>0</v>
      </c>
      <c r="D266" s="38"/>
      <c r="E266" s="38"/>
      <c r="F266" s="33">
        <f>D548*0.02+(D266-D548)*0.01+E548*0.1+(E266-E548)*0.05</f>
        <v>0</v>
      </c>
      <c r="G266" s="39"/>
      <c r="H266" s="39"/>
      <c r="I266" s="39"/>
      <c r="J266" s="33">
        <f>G266*0.25+H266*0.5+(I266-(M266*0.4+N266*0.3+O266*0.2))*1</f>
        <v>0</v>
      </c>
      <c r="K266" s="39"/>
      <c r="L266" s="39"/>
      <c r="M266" s="39"/>
      <c r="N266" s="39"/>
      <c r="O266" s="39"/>
      <c r="P266" s="39"/>
      <c r="Q266" s="55"/>
      <c r="R266" s="41"/>
    </row>
    <row r="267" spans="1:18" ht="34.5" customHeight="1">
      <c r="A267" s="81" t="s">
        <v>449</v>
      </c>
      <c r="B267" s="77" t="s">
        <v>450</v>
      </c>
      <c r="C267" s="32">
        <f t="shared" si="76"/>
        <v>0</v>
      </c>
      <c r="D267" s="38"/>
      <c r="E267" s="38"/>
      <c r="F267" s="33">
        <f>D549*0.02+(D267-D549)*0.01+E549*0.03+(E267-E549)*0.02</f>
        <v>0</v>
      </c>
      <c r="G267" s="39"/>
      <c r="H267" s="39"/>
      <c r="I267" s="39"/>
      <c r="J267" s="33">
        <f>G267*0.25+H267*0.5+(I267-(M267*0.4+N267*0.3+O267*0.2))*1</f>
        <v>0</v>
      </c>
      <c r="K267" s="39"/>
      <c r="L267" s="39"/>
      <c r="M267" s="39"/>
      <c r="N267" s="39"/>
      <c r="O267" s="39"/>
      <c r="P267" s="39"/>
      <c r="Q267" s="55"/>
      <c r="R267" s="41"/>
    </row>
    <row r="268" spans="1:18" ht="13.5" customHeight="1">
      <c r="A268" s="81" t="s">
        <v>451</v>
      </c>
      <c r="B268" s="77" t="s">
        <v>452</v>
      </c>
      <c r="C268" s="32">
        <f t="shared" si="76"/>
        <v>0</v>
      </c>
      <c r="D268" s="38"/>
      <c r="E268" s="38"/>
      <c r="F268" s="33">
        <f>D268*0.01+E268*0.02</f>
        <v>0</v>
      </c>
      <c r="G268" s="39"/>
      <c r="H268" s="39"/>
      <c r="I268" s="39"/>
      <c r="J268" s="33">
        <f>G268*0.25+H268*0.5+(I268-(M268*0.4+N268*0.3+O268*0.2))*1</f>
        <v>0</v>
      </c>
      <c r="K268" s="39"/>
      <c r="L268" s="39"/>
      <c r="M268" s="39"/>
      <c r="N268" s="39"/>
      <c r="O268" s="39"/>
      <c r="P268" s="39"/>
      <c r="Q268" s="55"/>
      <c r="R268" s="41"/>
    </row>
    <row r="269" spans="1:18" ht="13.5" customHeight="1">
      <c r="A269" s="81" t="s">
        <v>453</v>
      </c>
      <c r="B269" s="77" t="s">
        <v>454</v>
      </c>
      <c r="C269" s="32">
        <f t="shared" si="76"/>
        <v>0</v>
      </c>
      <c r="D269" s="38"/>
      <c r="E269" s="38"/>
      <c r="F269" s="33">
        <f>D551*0.02+(D269-D551)*0.01+E551*0.03+(E269-E551)*0.02</f>
        <v>0</v>
      </c>
      <c r="G269" s="39"/>
      <c r="H269" s="39"/>
      <c r="I269" s="39"/>
      <c r="J269" s="33">
        <f>G269*0.25+H269*0.5+(I269-(M269*0.4+N269*0.3+O269*0.2))*1</f>
        <v>0</v>
      </c>
      <c r="K269" s="39"/>
      <c r="L269" s="39"/>
      <c r="M269" s="39"/>
      <c r="N269" s="39"/>
      <c r="O269" s="39"/>
      <c r="P269" s="39"/>
      <c r="Q269" s="55"/>
      <c r="R269" s="41"/>
    </row>
    <row r="270" spans="1:18" ht="13.5" customHeight="1">
      <c r="A270" s="76" t="s">
        <v>455</v>
      </c>
      <c r="B270" s="77" t="s">
        <v>456</v>
      </c>
      <c r="C270" s="32">
        <f t="shared" si="76"/>
        <v>0</v>
      </c>
      <c r="D270" s="32">
        <f aca="true" t="shared" si="82" ref="D270:O270">D271+D272</f>
        <v>0</v>
      </c>
      <c r="E270" s="32">
        <f t="shared" si="82"/>
        <v>0</v>
      </c>
      <c r="F270" s="33">
        <f t="shared" si="82"/>
        <v>0</v>
      </c>
      <c r="G270" s="33">
        <f t="shared" si="82"/>
        <v>0</v>
      </c>
      <c r="H270" s="33">
        <f t="shared" si="82"/>
        <v>0</v>
      </c>
      <c r="I270" s="33">
        <f t="shared" si="82"/>
        <v>0</v>
      </c>
      <c r="J270" s="33">
        <f t="shared" si="82"/>
        <v>0</v>
      </c>
      <c r="K270" s="33">
        <f t="shared" si="82"/>
        <v>0</v>
      </c>
      <c r="L270" s="33">
        <f t="shared" si="82"/>
        <v>0</v>
      </c>
      <c r="M270" s="33">
        <f t="shared" si="82"/>
        <v>0</v>
      </c>
      <c r="N270" s="33">
        <f t="shared" si="82"/>
        <v>0</v>
      </c>
      <c r="O270" s="33">
        <f t="shared" si="82"/>
        <v>0</v>
      </c>
      <c r="P270" s="33">
        <f>P271+P272</f>
        <v>0</v>
      </c>
      <c r="Q270" s="43">
        <f>Q271+Q272</f>
        <v>0</v>
      </c>
      <c r="R270" s="34">
        <f>R271+R272</f>
        <v>0</v>
      </c>
    </row>
    <row r="271" spans="1:18" ht="13.5" customHeight="1">
      <c r="A271" s="35" t="s">
        <v>457</v>
      </c>
      <c r="B271" s="77" t="s">
        <v>458</v>
      </c>
      <c r="C271" s="32">
        <f t="shared" si="76"/>
        <v>0</v>
      </c>
      <c r="D271" s="38"/>
      <c r="E271" s="38"/>
      <c r="F271" s="33">
        <f>D271*0+E271*0</f>
        <v>0</v>
      </c>
      <c r="G271" s="39"/>
      <c r="H271" s="39"/>
      <c r="I271" s="39"/>
      <c r="J271" s="33">
        <f>G271*0+H271*0+I271*0</f>
        <v>0</v>
      </c>
      <c r="K271" s="39"/>
      <c r="L271" s="39"/>
      <c r="M271" s="39"/>
      <c r="N271" s="39"/>
      <c r="O271" s="39"/>
      <c r="P271" s="39"/>
      <c r="Q271" s="55"/>
      <c r="R271" s="41"/>
    </row>
    <row r="272" spans="1:18" ht="13.5" customHeight="1">
      <c r="A272" s="35" t="s">
        <v>459</v>
      </c>
      <c r="B272" s="77" t="s">
        <v>460</v>
      </c>
      <c r="C272" s="32">
        <f t="shared" si="76"/>
        <v>0</v>
      </c>
      <c r="D272" s="38"/>
      <c r="E272" s="38"/>
      <c r="F272" s="33">
        <f>D272*0.01+E272*0.02</f>
        <v>0</v>
      </c>
      <c r="G272" s="39"/>
      <c r="H272" s="39"/>
      <c r="I272" s="39"/>
      <c r="J272" s="33">
        <f>G272*0.25+H272*0.5+(I272-(M272*0.4+N272*0.3+O272*0.2))*1</f>
        <v>0</v>
      </c>
      <c r="K272" s="39"/>
      <c r="L272" s="39"/>
      <c r="M272" s="39"/>
      <c r="N272" s="39"/>
      <c r="O272" s="39"/>
      <c r="P272" s="39"/>
      <c r="Q272" s="55"/>
      <c r="R272" s="41"/>
    </row>
    <row r="273" spans="1:18" ht="13.5" customHeight="1">
      <c r="A273" s="76" t="s">
        <v>461</v>
      </c>
      <c r="B273" s="77" t="s">
        <v>462</v>
      </c>
      <c r="C273" s="32">
        <f t="shared" si="76"/>
        <v>0</v>
      </c>
      <c r="D273" s="32">
        <f aca="true" t="shared" si="83" ref="D273:O273">D274+D279</f>
        <v>0</v>
      </c>
      <c r="E273" s="32">
        <f t="shared" si="83"/>
        <v>0</v>
      </c>
      <c r="F273" s="33">
        <f t="shared" si="83"/>
        <v>0</v>
      </c>
      <c r="G273" s="33">
        <f t="shared" si="83"/>
        <v>0</v>
      </c>
      <c r="H273" s="33">
        <f t="shared" si="83"/>
        <v>0</v>
      </c>
      <c r="I273" s="33">
        <f t="shared" si="83"/>
        <v>0</v>
      </c>
      <c r="J273" s="33">
        <f t="shared" si="83"/>
        <v>0</v>
      </c>
      <c r="K273" s="33">
        <f t="shared" si="83"/>
        <v>0</v>
      </c>
      <c r="L273" s="33">
        <f t="shared" si="83"/>
        <v>0</v>
      </c>
      <c r="M273" s="33">
        <f t="shared" si="83"/>
        <v>0</v>
      </c>
      <c r="N273" s="33">
        <f t="shared" si="83"/>
        <v>0</v>
      </c>
      <c r="O273" s="33">
        <f t="shared" si="83"/>
        <v>0</v>
      </c>
      <c r="P273" s="33">
        <f>P274+P279</f>
        <v>0</v>
      </c>
      <c r="Q273" s="43">
        <f>Q274+Q279</f>
        <v>0</v>
      </c>
      <c r="R273" s="34">
        <f>R274+R279</f>
        <v>0</v>
      </c>
    </row>
    <row r="274" spans="1:18" ht="13.5" customHeight="1">
      <c r="A274" s="76" t="s">
        <v>463</v>
      </c>
      <c r="B274" s="77" t="s">
        <v>464</v>
      </c>
      <c r="C274" s="32">
        <f t="shared" si="76"/>
        <v>0</v>
      </c>
      <c r="D274" s="32">
        <f aca="true" t="shared" si="84" ref="D274:O274">D275+D276+D277+D278</f>
        <v>0</v>
      </c>
      <c r="E274" s="32">
        <f t="shared" si="84"/>
        <v>0</v>
      </c>
      <c r="F274" s="33">
        <f t="shared" si="84"/>
        <v>0</v>
      </c>
      <c r="G274" s="33">
        <f t="shared" si="84"/>
        <v>0</v>
      </c>
      <c r="H274" s="33">
        <f t="shared" si="84"/>
        <v>0</v>
      </c>
      <c r="I274" s="33">
        <f t="shared" si="84"/>
        <v>0</v>
      </c>
      <c r="J274" s="33">
        <f t="shared" si="84"/>
        <v>0</v>
      </c>
      <c r="K274" s="33">
        <f t="shared" si="84"/>
        <v>0</v>
      </c>
      <c r="L274" s="33">
        <f t="shared" si="84"/>
        <v>0</v>
      </c>
      <c r="M274" s="33">
        <f t="shared" si="84"/>
        <v>0</v>
      </c>
      <c r="N274" s="33">
        <f t="shared" si="84"/>
        <v>0</v>
      </c>
      <c r="O274" s="33">
        <f t="shared" si="84"/>
        <v>0</v>
      </c>
      <c r="P274" s="33">
        <f>P275+P276+P277+P278</f>
        <v>0</v>
      </c>
      <c r="Q274" s="43">
        <f>Q275+Q276+Q277+Q278</f>
        <v>0</v>
      </c>
      <c r="R274" s="34">
        <f>R275+R276+R277+R278</f>
        <v>0</v>
      </c>
    </row>
    <row r="275" spans="1:18" ht="13.5" customHeight="1">
      <c r="A275" s="76" t="s">
        <v>409</v>
      </c>
      <c r="B275" s="77" t="s">
        <v>465</v>
      </c>
      <c r="C275" s="32">
        <f t="shared" si="76"/>
        <v>0</v>
      </c>
      <c r="D275" s="38"/>
      <c r="E275" s="38"/>
      <c r="F275" s="33">
        <f>D275*0+E275*0</f>
        <v>0</v>
      </c>
      <c r="G275" s="39"/>
      <c r="H275" s="39"/>
      <c r="I275" s="39"/>
      <c r="J275" s="33">
        <f>G275*0+H275*0+I275*0</f>
        <v>0</v>
      </c>
      <c r="K275" s="39"/>
      <c r="L275" s="39"/>
      <c r="M275" s="39"/>
      <c r="N275" s="39"/>
      <c r="O275" s="39"/>
      <c r="P275" s="39"/>
      <c r="Q275" s="55"/>
      <c r="R275" s="41"/>
    </row>
    <row r="276" spans="1:18" ht="25.5" customHeight="1">
      <c r="A276" s="76" t="s">
        <v>411</v>
      </c>
      <c r="B276" s="77" t="s">
        <v>466</v>
      </c>
      <c r="C276" s="32">
        <f t="shared" si="76"/>
        <v>0</v>
      </c>
      <c r="D276" s="38"/>
      <c r="E276" s="38"/>
      <c r="F276" s="33">
        <f>D276*0+E276*0</f>
        <v>0</v>
      </c>
      <c r="G276" s="39"/>
      <c r="H276" s="39"/>
      <c r="I276" s="39"/>
      <c r="J276" s="33">
        <f>G276*0+H276*0+I276*0</f>
        <v>0</v>
      </c>
      <c r="K276" s="39"/>
      <c r="L276" s="39"/>
      <c r="M276" s="39"/>
      <c r="N276" s="39"/>
      <c r="O276" s="39"/>
      <c r="P276" s="39"/>
      <c r="Q276" s="55"/>
      <c r="R276" s="41"/>
    </row>
    <row r="277" spans="1:18" ht="13.5" customHeight="1">
      <c r="A277" s="76" t="s">
        <v>413</v>
      </c>
      <c r="B277" s="77" t="s">
        <v>467</v>
      </c>
      <c r="C277" s="32">
        <f t="shared" si="76"/>
        <v>0</v>
      </c>
      <c r="D277" s="38"/>
      <c r="E277" s="38"/>
      <c r="F277" s="33">
        <f>D277*0+E277*0</f>
        <v>0</v>
      </c>
      <c r="G277" s="39"/>
      <c r="H277" s="39"/>
      <c r="I277" s="39"/>
      <c r="J277" s="33">
        <f>G277*0+H277*0+I277*0</f>
        <v>0</v>
      </c>
      <c r="K277" s="39"/>
      <c r="L277" s="39"/>
      <c r="M277" s="39"/>
      <c r="N277" s="39"/>
      <c r="O277" s="39"/>
      <c r="P277" s="39"/>
      <c r="Q277" s="55"/>
      <c r="R277" s="41"/>
    </row>
    <row r="278" spans="1:18" ht="13.5" customHeight="1">
      <c r="A278" s="76" t="s">
        <v>415</v>
      </c>
      <c r="B278" s="77" t="s">
        <v>468</v>
      </c>
      <c r="C278" s="32">
        <f t="shared" si="76"/>
        <v>0</v>
      </c>
      <c r="D278" s="38"/>
      <c r="E278" s="38"/>
      <c r="F278" s="33">
        <f>D278*0+E278*0</f>
        <v>0</v>
      </c>
      <c r="G278" s="39"/>
      <c r="H278" s="39"/>
      <c r="I278" s="39"/>
      <c r="J278" s="33">
        <f>G278*0+H278*0+I278*0</f>
        <v>0</v>
      </c>
      <c r="K278" s="39"/>
      <c r="L278" s="39"/>
      <c r="M278" s="39"/>
      <c r="N278" s="39"/>
      <c r="O278" s="39"/>
      <c r="P278" s="39"/>
      <c r="Q278" s="55"/>
      <c r="R278" s="41"/>
    </row>
    <row r="279" spans="1:18" ht="13.5" customHeight="1">
      <c r="A279" s="76" t="s">
        <v>469</v>
      </c>
      <c r="B279" s="77" t="s">
        <v>470</v>
      </c>
      <c r="C279" s="32">
        <f t="shared" si="76"/>
        <v>0</v>
      </c>
      <c r="D279" s="32">
        <f aca="true" t="shared" si="85" ref="D279:O279">D280+D281+D282+D283</f>
        <v>0</v>
      </c>
      <c r="E279" s="32">
        <f t="shared" si="85"/>
        <v>0</v>
      </c>
      <c r="F279" s="33">
        <f t="shared" si="85"/>
        <v>0</v>
      </c>
      <c r="G279" s="33">
        <f t="shared" si="85"/>
        <v>0</v>
      </c>
      <c r="H279" s="33">
        <f t="shared" si="85"/>
        <v>0</v>
      </c>
      <c r="I279" s="33">
        <f t="shared" si="85"/>
        <v>0</v>
      </c>
      <c r="J279" s="33">
        <f>J280+J281+J282+J283</f>
        <v>0</v>
      </c>
      <c r="K279" s="33">
        <f t="shared" si="85"/>
        <v>0</v>
      </c>
      <c r="L279" s="33">
        <f t="shared" si="85"/>
        <v>0</v>
      </c>
      <c r="M279" s="33">
        <f t="shared" si="85"/>
        <v>0</v>
      </c>
      <c r="N279" s="33">
        <f t="shared" si="85"/>
        <v>0</v>
      </c>
      <c r="O279" s="33">
        <f t="shared" si="85"/>
        <v>0</v>
      </c>
      <c r="P279" s="33">
        <f>P280+P281+P282+P283</f>
        <v>0</v>
      </c>
      <c r="Q279" s="43">
        <f>Q280+Q281+Q282+Q283</f>
        <v>0</v>
      </c>
      <c r="R279" s="34">
        <f>R280+R281+R282+R283</f>
        <v>0</v>
      </c>
    </row>
    <row r="280" spans="1:18" ht="13.5" customHeight="1">
      <c r="A280" s="76" t="s">
        <v>419</v>
      </c>
      <c r="B280" s="77" t="s">
        <v>471</v>
      </c>
      <c r="C280" s="32">
        <f t="shared" si="76"/>
        <v>0</v>
      </c>
      <c r="D280" s="38"/>
      <c r="E280" s="38"/>
      <c r="F280" s="33">
        <f>D562*0.02+(D280-D562)*0.01+E562*0.1+(E280-E562)*0.05</f>
        <v>0</v>
      </c>
      <c r="G280" s="39"/>
      <c r="H280" s="39"/>
      <c r="I280" s="39"/>
      <c r="J280" s="33">
        <f>G280*0.25+H280*0.5+(I280-(M280*0.4+N280*0.3+O280*0.2))*1</f>
        <v>0</v>
      </c>
      <c r="K280" s="39"/>
      <c r="L280" s="39"/>
      <c r="M280" s="39"/>
      <c r="N280" s="39"/>
      <c r="O280" s="39"/>
      <c r="P280" s="39">
        <v>0</v>
      </c>
      <c r="Q280" s="55"/>
      <c r="R280" s="41"/>
    </row>
    <row r="281" spans="1:18" ht="27" customHeight="1">
      <c r="A281" s="76" t="s">
        <v>421</v>
      </c>
      <c r="B281" s="77" t="s">
        <v>472</v>
      </c>
      <c r="C281" s="32">
        <f t="shared" si="76"/>
        <v>0</v>
      </c>
      <c r="D281" s="38"/>
      <c r="E281" s="38"/>
      <c r="F281" s="33">
        <f>D563*0.02+(D281-D563)*0.01+E563*0.1+(E281-E563)*0.03</f>
        <v>0</v>
      </c>
      <c r="G281" s="39"/>
      <c r="H281" s="39"/>
      <c r="I281" s="39"/>
      <c r="J281" s="33">
        <f>G281*0.25+H281*0.5+(I281-(M281*0.4+N281*0.3+O281*0.2))*1</f>
        <v>0</v>
      </c>
      <c r="K281" s="39"/>
      <c r="L281" s="39"/>
      <c r="M281" s="39"/>
      <c r="N281" s="39"/>
      <c r="O281" s="39"/>
      <c r="P281" s="39"/>
      <c r="Q281" s="55"/>
      <c r="R281" s="41"/>
    </row>
    <row r="282" spans="1:18" ht="13.5" customHeight="1">
      <c r="A282" s="76" t="s">
        <v>423</v>
      </c>
      <c r="B282" s="77" t="s">
        <v>473</v>
      </c>
      <c r="C282" s="32">
        <f t="shared" si="76"/>
        <v>0</v>
      </c>
      <c r="D282" s="38"/>
      <c r="E282" s="38"/>
      <c r="F282" s="33">
        <f>D282*0.01+E282*0.02</f>
        <v>0</v>
      </c>
      <c r="G282" s="39"/>
      <c r="H282" s="39"/>
      <c r="I282" s="39"/>
      <c r="J282" s="33">
        <f>G282*0.25+H282*0.5+(I282-(M282*0.4+N282*0.3+O282*0.2))*1</f>
        <v>0</v>
      </c>
      <c r="K282" s="39"/>
      <c r="L282" s="39"/>
      <c r="M282" s="39"/>
      <c r="N282" s="39"/>
      <c r="O282" s="39"/>
      <c r="P282" s="39"/>
      <c r="Q282" s="55"/>
      <c r="R282" s="41"/>
    </row>
    <row r="283" spans="1:18" ht="13.5" customHeight="1">
      <c r="A283" s="76" t="s">
        <v>425</v>
      </c>
      <c r="B283" s="77" t="s">
        <v>474</v>
      </c>
      <c r="C283" s="32">
        <f t="shared" si="76"/>
        <v>0</v>
      </c>
      <c r="D283" s="38"/>
      <c r="E283" s="38"/>
      <c r="F283" s="33">
        <f>D565*0.02+(D283-D565)*0.01+E565*0.1+(E283-E565)*0.03</f>
        <v>0</v>
      </c>
      <c r="G283" s="39"/>
      <c r="H283" s="39"/>
      <c r="I283" s="39"/>
      <c r="J283" s="33">
        <f>G283*0.25+H283*0.5+(I283-(M283*0.4+N283*0.3+O283*0.2))*1</f>
        <v>0</v>
      </c>
      <c r="K283" s="39"/>
      <c r="L283" s="39"/>
      <c r="M283" s="39"/>
      <c r="N283" s="39"/>
      <c r="O283" s="39"/>
      <c r="P283" s="39"/>
      <c r="Q283" s="55"/>
      <c r="R283" s="41"/>
    </row>
    <row r="284" ht="12.75">
      <c r="A284" s="3"/>
    </row>
    <row r="285" spans="1:16" ht="37.5" customHeight="1">
      <c r="A285" s="4" t="s">
        <v>475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4.25">
      <c r="A286" s="5" t="s">
        <v>476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8" ht="12.75">
      <c r="A287" s="6"/>
      <c r="C287" s="6"/>
      <c r="D287" s="6"/>
      <c r="E287" s="6"/>
      <c r="F287" s="6"/>
      <c r="G287" s="6"/>
      <c r="H287" s="6"/>
      <c r="I287" s="6"/>
      <c r="J287" s="6"/>
      <c r="K287" s="82"/>
      <c r="L287" s="82"/>
      <c r="M287" s="82"/>
      <c r="N287" s="82"/>
      <c r="O287" s="82"/>
      <c r="P287" s="83"/>
      <c r="Q287" s="84"/>
      <c r="R287" s="22" t="s">
        <v>3</v>
      </c>
    </row>
    <row r="288" spans="1:18" ht="72.75" customHeight="1">
      <c r="A288" s="9" t="s">
        <v>4</v>
      </c>
      <c r="B288" s="10"/>
      <c r="C288" s="11" t="s">
        <v>5</v>
      </c>
      <c r="D288" s="12" t="s">
        <v>6</v>
      </c>
      <c r="E288" s="12"/>
      <c r="F288" s="11" t="s">
        <v>7</v>
      </c>
      <c r="G288" s="13" t="s">
        <v>8</v>
      </c>
      <c r="H288" s="13"/>
      <c r="I288" s="13"/>
      <c r="J288" s="11" t="s">
        <v>9</v>
      </c>
      <c r="K288" s="11" t="s">
        <v>10</v>
      </c>
      <c r="L288" s="9" t="s">
        <v>11</v>
      </c>
      <c r="M288" s="85" t="s">
        <v>12</v>
      </c>
      <c r="N288" s="12"/>
      <c r="O288" s="12"/>
      <c r="P288" s="86"/>
      <c r="Q288" s="87" t="s">
        <v>13</v>
      </c>
      <c r="R288" s="88"/>
    </row>
    <row r="289" spans="1:18" ht="38.25" customHeight="1">
      <c r="A289" s="18"/>
      <c r="B289" s="19"/>
      <c r="C289" s="20"/>
      <c r="D289" s="11" t="s">
        <v>14</v>
      </c>
      <c r="E289" s="11" t="s">
        <v>15</v>
      </c>
      <c r="F289" s="20"/>
      <c r="G289" s="11" t="s">
        <v>16</v>
      </c>
      <c r="H289" s="11" t="s">
        <v>17</v>
      </c>
      <c r="I289" s="11" t="s">
        <v>18</v>
      </c>
      <c r="J289" s="20"/>
      <c r="K289" s="20"/>
      <c r="L289" s="18"/>
      <c r="M289" s="13" t="s">
        <v>477</v>
      </c>
      <c r="N289" s="13" t="s">
        <v>20</v>
      </c>
      <c r="O289" s="13" t="s">
        <v>21</v>
      </c>
      <c r="P289" s="13" t="s">
        <v>22</v>
      </c>
      <c r="Q289" s="17" t="s">
        <v>478</v>
      </c>
      <c r="R289" s="17" t="s">
        <v>479</v>
      </c>
    </row>
    <row r="290" spans="1:18" ht="26.25" customHeight="1">
      <c r="A290" s="23"/>
      <c r="B290" s="24"/>
      <c r="C290" s="25"/>
      <c r="D290" s="25"/>
      <c r="E290" s="25"/>
      <c r="F290" s="25"/>
      <c r="G290" s="25"/>
      <c r="H290" s="25"/>
      <c r="I290" s="25"/>
      <c r="J290" s="25"/>
      <c r="K290" s="25"/>
      <c r="L290" s="23"/>
      <c r="M290" s="13"/>
      <c r="N290" s="13"/>
      <c r="O290" s="13"/>
      <c r="P290" s="13"/>
      <c r="Q290" s="17"/>
      <c r="R290" s="17"/>
    </row>
    <row r="291" spans="1:18" s="30" customFormat="1" ht="12.75">
      <c r="A291" s="17">
        <v>1</v>
      </c>
      <c r="B291" s="17"/>
      <c r="C291" s="27">
        <v>2</v>
      </c>
      <c r="D291" s="27">
        <v>3</v>
      </c>
      <c r="E291" s="27">
        <v>4</v>
      </c>
      <c r="F291" s="27">
        <v>5</v>
      </c>
      <c r="G291" s="27">
        <v>6</v>
      </c>
      <c r="H291" s="27">
        <v>7</v>
      </c>
      <c r="I291" s="27">
        <v>8</v>
      </c>
      <c r="J291" s="27">
        <v>9</v>
      </c>
      <c r="K291" s="27">
        <v>10</v>
      </c>
      <c r="L291" s="27">
        <v>11</v>
      </c>
      <c r="M291" s="27">
        <v>12</v>
      </c>
      <c r="N291" s="27">
        <v>13</v>
      </c>
      <c r="O291" s="27">
        <v>14</v>
      </c>
      <c r="P291" s="27">
        <v>15</v>
      </c>
      <c r="Q291" s="89">
        <v>16</v>
      </c>
      <c r="R291" s="90">
        <v>17</v>
      </c>
    </row>
    <row r="292" spans="1:18" ht="27" customHeight="1">
      <c r="A292" s="31" t="s">
        <v>480</v>
      </c>
      <c r="B292" s="27" t="s">
        <v>481</v>
      </c>
      <c r="C292" s="32">
        <f aca="true" t="shared" si="86" ref="C292:C355">D292+E292+G292+H292+I292+K292</f>
        <v>252.12649</v>
      </c>
      <c r="D292" s="32">
        <f aca="true" t="shared" si="87" ref="D292:O292">D293+D296+D299+D306+D309</f>
        <v>252.12649</v>
      </c>
      <c r="E292" s="32">
        <f t="shared" si="87"/>
        <v>0</v>
      </c>
      <c r="F292" s="32">
        <f t="shared" si="87"/>
        <v>2.5212649000000003</v>
      </c>
      <c r="G292" s="32">
        <f t="shared" si="87"/>
        <v>0</v>
      </c>
      <c r="H292" s="32">
        <f t="shared" si="87"/>
        <v>0</v>
      </c>
      <c r="I292" s="32">
        <f t="shared" si="87"/>
        <v>0</v>
      </c>
      <c r="J292" s="32">
        <f t="shared" si="87"/>
        <v>0</v>
      </c>
      <c r="K292" s="32">
        <f t="shared" si="87"/>
        <v>0</v>
      </c>
      <c r="L292" s="32">
        <f t="shared" si="87"/>
        <v>0</v>
      </c>
      <c r="M292" s="32">
        <f t="shared" si="87"/>
        <v>0</v>
      </c>
      <c r="N292" s="32">
        <f t="shared" si="87"/>
        <v>0</v>
      </c>
      <c r="O292" s="32">
        <f t="shared" si="87"/>
        <v>0</v>
      </c>
      <c r="P292" s="32">
        <f>P293+P296+P299+P306+P309</f>
        <v>0</v>
      </c>
      <c r="Q292" s="34">
        <f>Q293+Q296+Q299+Q306+Q309</f>
        <v>0</v>
      </c>
      <c r="R292" s="34">
        <f>R293+R296+R299+R306+R309</f>
        <v>0</v>
      </c>
    </row>
    <row r="293" spans="1:18" ht="18" customHeight="1">
      <c r="A293" s="35" t="s">
        <v>27</v>
      </c>
      <c r="B293" s="36" t="s">
        <v>482</v>
      </c>
      <c r="C293" s="32">
        <f t="shared" si="86"/>
        <v>252.12649</v>
      </c>
      <c r="D293" s="32">
        <f>SUM(D294:D295)</f>
        <v>252.12649</v>
      </c>
      <c r="E293" s="32">
        <f>SUM(E294:E295)</f>
        <v>0</v>
      </c>
      <c r="F293" s="32">
        <f>SUM(F294:F295)</f>
        <v>2.5212649000000003</v>
      </c>
      <c r="G293" s="32">
        <f aca="true" t="shared" si="88" ref="G293:O293">SUM(G294:G295)</f>
        <v>0</v>
      </c>
      <c r="H293" s="32">
        <f t="shared" si="88"/>
        <v>0</v>
      </c>
      <c r="I293" s="32">
        <f t="shared" si="88"/>
        <v>0</v>
      </c>
      <c r="J293" s="32">
        <f t="shared" si="88"/>
        <v>0</v>
      </c>
      <c r="K293" s="32">
        <f t="shared" si="88"/>
        <v>0</v>
      </c>
      <c r="L293" s="32">
        <f t="shared" si="88"/>
        <v>0</v>
      </c>
      <c r="M293" s="32">
        <f t="shared" si="88"/>
        <v>0</v>
      </c>
      <c r="N293" s="32">
        <f t="shared" si="88"/>
        <v>0</v>
      </c>
      <c r="O293" s="32">
        <f t="shared" si="88"/>
        <v>0</v>
      </c>
      <c r="P293" s="32">
        <f>SUM(P294:P295)</f>
        <v>0</v>
      </c>
      <c r="Q293" s="34">
        <f>SUM(Q294:Q295)</f>
        <v>0</v>
      </c>
      <c r="R293" s="34">
        <f>SUM(R294:R295)</f>
        <v>0</v>
      </c>
    </row>
    <row r="294" spans="1:18" ht="13.5" customHeight="1">
      <c r="A294" s="37" t="s">
        <v>29</v>
      </c>
      <c r="B294" s="36" t="s">
        <v>483</v>
      </c>
      <c r="C294" s="32">
        <f t="shared" si="86"/>
        <v>213.56123</v>
      </c>
      <c r="D294" s="38">
        <v>213.56123</v>
      </c>
      <c r="E294" s="38"/>
      <c r="F294" s="32">
        <f aca="true" t="shared" si="89" ref="F294:F308">D294*0.01+E294*0.02</f>
        <v>2.1356123</v>
      </c>
      <c r="G294" s="38"/>
      <c r="H294" s="38"/>
      <c r="I294" s="38"/>
      <c r="J294" s="32">
        <f aca="true" t="shared" si="90" ref="J294:J311">G294*0.25+H294*0.5+(I294-(M294*0.4+N294*0.3+O294*0.2))*1</f>
        <v>0</v>
      </c>
      <c r="K294" s="38"/>
      <c r="L294" s="91"/>
      <c r="M294" s="91"/>
      <c r="N294" s="91"/>
      <c r="O294" s="91"/>
      <c r="P294" s="91"/>
      <c r="Q294" s="55"/>
      <c r="R294" s="41"/>
    </row>
    <row r="295" spans="1:18" ht="13.5" customHeight="1">
      <c r="A295" s="37" t="s">
        <v>31</v>
      </c>
      <c r="B295" s="36" t="s">
        <v>484</v>
      </c>
      <c r="C295" s="32">
        <f t="shared" si="86"/>
        <v>38.56526</v>
      </c>
      <c r="D295" s="38">
        <v>38.56526</v>
      </c>
      <c r="E295" s="38"/>
      <c r="F295" s="32">
        <f t="shared" si="89"/>
        <v>0.3856526</v>
      </c>
      <c r="G295" s="38"/>
      <c r="H295" s="38"/>
      <c r="I295" s="38"/>
      <c r="J295" s="32">
        <f t="shared" si="90"/>
        <v>0</v>
      </c>
      <c r="K295" s="38"/>
      <c r="L295" s="38"/>
      <c r="M295" s="38"/>
      <c r="N295" s="38"/>
      <c r="O295" s="38"/>
      <c r="P295" s="38"/>
      <c r="Q295" s="55"/>
      <c r="R295" s="41"/>
    </row>
    <row r="296" spans="1:18" ht="22.5" customHeight="1">
      <c r="A296" s="35" t="s">
        <v>33</v>
      </c>
      <c r="B296" s="36" t="s">
        <v>485</v>
      </c>
      <c r="C296" s="32">
        <f t="shared" si="86"/>
        <v>0</v>
      </c>
      <c r="D296" s="32">
        <f>SUM(D297:D298)</f>
        <v>0</v>
      </c>
      <c r="E296" s="32">
        <f>SUM(E297:E298)</f>
        <v>0</v>
      </c>
      <c r="F296" s="32">
        <f>SUM(F297:F298)</f>
        <v>0</v>
      </c>
      <c r="G296" s="32">
        <f aca="true" t="shared" si="91" ref="G296:O296">SUM(G297:G298)</f>
        <v>0</v>
      </c>
      <c r="H296" s="32">
        <f t="shared" si="91"/>
        <v>0</v>
      </c>
      <c r="I296" s="32">
        <f t="shared" si="91"/>
        <v>0</v>
      </c>
      <c r="J296" s="32">
        <f t="shared" si="90"/>
        <v>0</v>
      </c>
      <c r="K296" s="32">
        <f t="shared" si="91"/>
        <v>0</v>
      </c>
      <c r="L296" s="32">
        <f t="shared" si="91"/>
        <v>0</v>
      </c>
      <c r="M296" s="32">
        <f t="shared" si="91"/>
        <v>0</v>
      </c>
      <c r="N296" s="32">
        <f t="shared" si="91"/>
        <v>0</v>
      </c>
      <c r="O296" s="32">
        <f t="shared" si="91"/>
        <v>0</v>
      </c>
      <c r="P296" s="32">
        <f>SUM(P297:P298)</f>
        <v>0</v>
      </c>
      <c r="Q296" s="34">
        <f>SUM(Q297:Q298)</f>
        <v>0</v>
      </c>
      <c r="R296" s="34">
        <f>SUM(R297:R298)</f>
        <v>0</v>
      </c>
    </row>
    <row r="297" spans="1:18" ht="13.5" customHeight="1">
      <c r="A297" s="42" t="s">
        <v>35</v>
      </c>
      <c r="B297" s="36" t="s">
        <v>486</v>
      </c>
      <c r="C297" s="32">
        <f t="shared" si="86"/>
        <v>0</v>
      </c>
      <c r="D297" s="38"/>
      <c r="E297" s="38"/>
      <c r="F297" s="32">
        <f t="shared" si="89"/>
        <v>0</v>
      </c>
      <c r="G297" s="38"/>
      <c r="H297" s="38"/>
      <c r="I297" s="38"/>
      <c r="J297" s="32">
        <f t="shared" si="90"/>
        <v>0</v>
      </c>
      <c r="K297" s="38"/>
      <c r="L297" s="38"/>
      <c r="M297" s="38"/>
      <c r="N297" s="38"/>
      <c r="O297" s="38"/>
      <c r="P297" s="38"/>
      <c r="Q297" s="55"/>
      <c r="R297" s="41"/>
    </row>
    <row r="298" spans="1:18" ht="13.5" customHeight="1">
      <c r="A298" s="42" t="s">
        <v>37</v>
      </c>
      <c r="B298" s="36" t="s">
        <v>487</v>
      </c>
      <c r="C298" s="32">
        <f t="shared" si="86"/>
        <v>0</v>
      </c>
      <c r="D298" s="38"/>
      <c r="E298" s="38"/>
      <c r="F298" s="32">
        <f t="shared" si="89"/>
        <v>0</v>
      </c>
      <c r="G298" s="38"/>
      <c r="H298" s="38"/>
      <c r="I298" s="38"/>
      <c r="J298" s="32">
        <f t="shared" si="90"/>
        <v>0</v>
      </c>
      <c r="K298" s="38"/>
      <c r="L298" s="38"/>
      <c r="M298" s="38"/>
      <c r="N298" s="38"/>
      <c r="O298" s="38"/>
      <c r="P298" s="38"/>
      <c r="Q298" s="55"/>
      <c r="R298" s="41"/>
    </row>
    <row r="299" spans="1:18" ht="25.5" customHeight="1">
      <c r="A299" s="35" t="s">
        <v>39</v>
      </c>
      <c r="B299" s="36" t="s">
        <v>488</v>
      </c>
      <c r="C299" s="32">
        <f t="shared" si="86"/>
        <v>0</v>
      </c>
      <c r="D299" s="32">
        <f>D300+D303</f>
        <v>0</v>
      </c>
      <c r="E299" s="32">
        <f>E300+E303</f>
        <v>0</v>
      </c>
      <c r="F299" s="32">
        <f>F300+F303</f>
        <v>0</v>
      </c>
      <c r="G299" s="32">
        <f aca="true" t="shared" si="92" ref="G299:O299">G300+G303</f>
        <v>0</v>
      </c>
      <c r="H299" s="32">
        <f t="shared" si="92"/>
        <v>0</v>
      </c>
      <c r="I299" s="32">
        <f t="shared" si="92"/>
        <v>0</v>
      </c>
      <c r="J299" s="32">
        <f t="shared" si="90"/>
        <v>0</v>
      </c>
      <c r="K299" s="32">
        <f t="shared" si="92"/>
        <v>0</v>
      </c>
      <c r="L299" s="32">
        <f t="shared" si="92"/>
        <v>0</v>
      </c>
      <c r="M299" s="32">
        <f t="shared" si="92"/>
        <v>0</v>
      </c>
      <c r="N299" s="32">
        <f t="shared" si="92"/>
        <v>0</v>
      </c>
      <c r="O299" s="32">
        <f t="shared" si="92"/>
        <v>0</v>
      </c>
      <c r="P299" s="32">
        <f>P300+P303</f>
        <v>0</v>
      </c>
      <c r="Q299" s="34">
        <f>Q300+Q303</f>
        <v>0</v>
      </c>
      <c r="R299" s="34">
        <f>R300+R303</f>
        <v>0</v>
      </c>
    </row>
    <row r="300" spans="1:18" ht="13.5" customHeight="1">
      <c r="A300" s="37" t="s">
        <v>41</v>
      </c>
      <c r="B300" s="36" t="s">
        <v>489</v>
      </c>
      <c r="C300" s="32">
        <f t="shared" si="86"/>
        <v>0</v>
      </c>
      <c r="D300" s="32">
        <f aca="true" t="shared" si="93" ref="D300:I300">SUM(D301:D302)</f>
        <v>0</v>
      </c>
      <c r="E300" s="32">
        <f t="shared" si="93"/>
        <v>0</v>
      </c>
      <c r="F300" s="32">
        <f t="shared" si="93"/>
        <v>0</v>
      </c>
      <c r="G300" s="32">
        <f t="shared" si="93"/>
        <v>0</v>
      </c>
      <c r="H300" s="32">
        <f t="shared" si="93"/>
        <v>0</v>
      </c>
      <c r="I300" s="32">
        <f t="shared" si="93"/>
        <v>0</v>
      </c>
      <c r="J300" s="32">
        <f t="shared" si="90"/>
        <v>0</v>
      </c>
      <c r="K300" s="32">
        <f>SUM(K301:K302)</f>
        <v>0</v>
      </c>
      <c r="L300" s="32">
        <f>SUM(L301:L302)</f>
        <v>0</v>
      </c>
      <c r="M300" s="32">
        <f>SUM(M301:M302)</f>
        <v>0</v>
      </c>
      <c r="N300" s="32">
        <f>SUM(N301:N302)</f>
        <v>0</v>
      </c>
      <c r="O300" s="32">
        <f>SUM(O301:O302)</f>
        <v>0</v>
      </c>
      <c r="P300" s="32">
        <f>SUM(P301:P302)</f>
        <v>0</v>
      </c>
      <c r="Q300" s="34">
        <f>SUM(Q301:Q302)</f>
        <v>0</v>
      </c>
      <c r="R300" s="34">
        <f>SUM(R301:R302)</f>
        <v>0</v>
      </c>
    </row>
    <row r="301" spans="1:18" ht="13.5" customHeight="1">
      <c r="A301" s="44" t="s">
        <v>29</v>
      </c>
      <c r="B301" s="36" t="s">
        <v>490</v>
      </c>
      <c r="C301" s="32">
        <f t="shared" si="86"/>
        <v>0</v>
      </c>
      <c r="D301" s="38"/>
      <c r="E301" s="38"/>
      <c r="F301" s="32">
        <f t="shared" si="89"/>
        <v>0</v>
      </c>
      <c r="G301" s="38"/>
      <c r="H301" s="38"/>
      <c r="I301" s="38"/>
      <c r="J301" s="32">
        <f t="shared" si="90"/>
        <v>0</v>
      </c>
      <c r="K301" s="38"/>
      <c r="L301" s="38"/>
      <c r="M301" s="38"/>
      <c r="N301" s="38"/>
      <c r="O301" s="38"/>
      <c r="P301" s="38"/>
      <c r="Q301" s="55"/>
      <c r="R301" s="41"/>
    </row>
    <row r="302" spans="1:18" ht="13.5" customHeight="1">
      <c r="A302" s="44" t="s">
        <v>31</v>
      </c>
      <c r="B302" s="36" t="s">
        <v>491</v>
      </c>
      <c r="C302" s="32">
        <f t="shared" si="86"/>
        <v>0</v>
      </c>
      <c r="D302" s="38"/>
      <c r="E302" s="38"/>
      <c r="F302" s="32">
        <f t="shared" si="89"/>
        <v>0</v>
      </c>
      <c r="G302" s="38"/>
      <c r="H302" s="38"/>
      <c r="I302" s="38"/>
      <c r="J302" s="32">
        <f t="shared" si="90"/>
        <v>0</v>
      </c>
      <c r="K302" s="38"/>
      <c r="L302" s="38"/>
      <c r="M302" s="38"/>
      <c r="N302" s="38"/>
      <c r="O302" s="38"/>
      <c r="P302" s="38"/>
      <c r="Q302" s="55"/>
      <c r="R302" s="41"/>
    </row>
    <row r="303" spans="1:18" ht="13.5" customHeight="1">
      <c r="A303" s="37" t="s">
        <v>45</v>
      </c>
      <c r="B303" s="36" t="s">
        <v>492</v>
      </c>
      <c r="C303" s="32">
        <f t="shared" si="86"/>
        <v>0</v>
      </c>
      <c r="D303" s="32">
        <f>SUM(D304:D305)</f>
        <v>0</v>
      </c>
      <c r="E303" s="32">
        <f>SUM(E304:E305)</f>
        <v>0</v>
      </c>
      <c r="F303" s="32">
        <f>SUM(F304:F305)</f>
        <v>0</v>
      </c>
      <c r="G303" s="32">
        <f aca="true" t="shared" si="94" ref="G303:O303">SUM(G304:G305)</f>
        <v>0</v>
      </c>
      <c r="H303" s="32">
        <f t="shared" si="94"/>
        <v>0</v>
      </c>
      <c r="I303" s="32">
        <f t="shared" si="94"/>
        <v>0</v>
      </c>
      <c r="J303" s="32">
        <f t="shared" si="90"/>
        <v>0</v>
      </c>
      <c r="K303" s="32">
        <f t="shared" si="94"/>
        <v>0</v>
      </c>
      <c r="L303" s="32">
        <f t="shared" si="94"/>
        <v>0</v>
      </c>
      <c r="M303" s="32">
        <f t="shared" si="94"/>
        <v>0</v>
      </c>
      <c r="N303" s="32">
        <f t="shared" si="94"/>
        <v>0</v>
      </c>
      <c r="O303" s="32">
        <f t="shared" si="94"/>
        <v>0</v>
      </c>
      <c r="P303" s="32">
        <f>SUM(P304:P305)</f>
        <v>0</v>
      </c>
      <c r="Q303" s="34">
        <f>SUM(Q304:Q305)</f>
        <v>0</v>
      </c>
      <c r="R303" s="34">
        <f>SUM(R304:R305)</f>
        <v>0</v>
      </c>
    </row>
    <row r="304" spans="1:18" ht="13.5" customHeight="1">
      <c r="A304" s="44" t="s">
        <v>47</v>
      </c>
      <c r="B304" s="36" t="s">
        <v>493</v>
      </c>
      <c r="C304" s="32">
        <f t="shared" si="86"/>
        <v>0</v>
      </c>
      <c r="D304" s="38"/>
      <c r="E304" s="38"/>
      <c r="F304" s="32">
        <f t="shared" si="89"/>
        <v>0</v>
      </c>
      <c r="G304" s="38"/>
      <c r="H304" s="38"/>
      <c r="I304" s="38"/>
      <c r="J304" s="32">
        <f t="shared" si="90"/>
        <v>0</v>
      </c>
      <c r="K304" s="38"/>
      <c r="L304" s="38"/>
      <c r="M304" s="38"/>
      <c r="N304" s="38"/>
      <c r="O304" s="38"/>
      <c r="P304" s="38"/>
      <c r="Q304" s="55"/>
      <c r="R304" s="41"/>
    </row>
    <row r="305" spans="1:18" ht="13.5" customHeight="1">
      <c r="A305" s="44" t="s">
        <v>49</v>
      </c>
      <c r="B305" s="36" t="s">
        <v>494</v>
      </c>
      <c r="C305" s="32">
        <f t="shared" si="86"/>
        <v>0</v>
      </c>
      <c r="D305" s="38"/>
      <c r="E305" s="38"/>
      <c r="F305" s="32">
        <f t="shared" si="89"/>
        <v>0</v>
      </c>
      <c r="G305" s="38"/>
      <c r="H305" s="38"/>
      <c r="I305" s="38"/>
      <c r="J305" s="32">
        <f t="shared" si="90"/>
        <v>0</v>
      </c>
      <c r="K305" s="38"/>
      <c r="L305" s="38"/>
      <c r="M305" s="38"/>
      <c r="N305" s="38"/>
      <c r="O305" s="38"/>
      <c r="P305" s="38"/>
      <c r="Q305" s="55"/>
      <c r="R305" s="41"/>
    </row>
    <row r="306" spans="1:18" ht="13.5" customHeight="1">
      <c r="A306" s="35" t="s">
        <v>51</v>
      </c>
      <c r="B306" s="36" t="s">
        <v>495</v>
      </c>
      <c r="C306" s="32">
        <f t="shared" si="86"/>
        <v>0</v>
      </c>
      <c r="D306" s="32">
        <f>SUM(D307:D308)</f>
        <v>0</v>
      </c>
      <c r="E306" s="32">
        <f>SUM(E307:E308)</f>
        <v>0</v>
      </c>
      <c r="F306" s="32">
        <f>SUM(F307:F308)</f>
        <v>0</v>
      </c>
      <c r="G306" s="32">
        <f aca="true" t="shared" si="95" ref="G306:O306">SUM(G307:G308)</f>
        <v>0</v>
      </c>
      <c r="H306" s="32">
        <f t="shared" si="95"/>
        <v>0</v>
      </c>
      <c r="I306" s="32">
        <f t="shared" si="95"/>
        <v>0</v>
      </c>
      <c r="J306" s="32">
        <f t="shared" si="90"/>
        <v>0</v>
      </c>
      <c r="K306" s="32">
        <f t="shared" si="95"/>
        <v>0</v>
      </c>
      <c r="L306" s="32">
        <f t="shared" si="95"/>
        <v>0</v>
      </c>
      <c r="M306" s="32">
        <f t="shared" si="95"/>
        <v>0</v>
      </c>
      <c r="N306" s="32">
        <f t="shared" si="95"/>
        <v>0</v>
      </c>
      <c r="O306" s="32">
        <f t="shared" si="95"/>
        <v>0</v>
      </c>
      <c r="P306" s="32">
        <f>SUM(P307:P308)</f>
        <v>0</v>
      </c>
      <c r="Q306" s="34">
        <f>SUM(Q307:Q308)</f>
        <v>0</v>
      </c>
      <c r="R306" s="34">
        <f>SUM(R307:R308)</f>
        <v>0</v>
      </c>
    </row>
    <row r="307" spans="1:18" ht="13.5" customHeight="1">
      <c r="A307" s="37" t="s">
        <v>53</v>
      </c>
      <c r="B307" s="36" t="s">
        <v>496</v>
      </c>
      <c r="C307" s="32">
        <f t="shared" si="86"/>
        <v>0</v>
      </c>
      <c r="D307" s="38"/>
      <c r="E307" s="38"/>
      <c r="F307" s="32">
        <f t="shared" si="89"/>
        <v>0</v>
      </c>
      <c r="G307" s="38"/>
      <c r="H307" s="38"/>
      <c r="I307" s="38"/>
      <c r="J307" s="32">
        <f t="shared" si="90"/>
        <v>0</v>
      </c>
      <c r="K307" s="38"/>
      <c r="L307" s="38"/>
      <c r="M307" s="38"/>
      <c r="N307" s="38"/>
      <c r="O307" s="38"/>
      <c r="P307" s="38"/>
      <c r="Q307" s="55"/>
      <c r="R307" s="41"/>
    </row>
    <row r="308" spans="1:18" ht="13.5" customHeight="1">
      <c r="A308" s="37" t="s">
        <v>55</v>
      </c>
      <c r="B308" s="36" t="s">
        <v>497</v>
      </c>
      <c r="C308" s="32">
        <f t="shared" si="86"/>
        <v>0</v>
      </c>
      <c r="D308" s="38"/>
      <c r="E308" s="38"/>
      <c r="F308" s="32">
        <f t="shared" si="89"/>
        <v>0</v>
      </c>
      <c r="G308" s="38"/>
      <c r="H308" s="38"/>
      <c r="I308" s="38"/>
      <c r="J308" s="32">
        <f t="shared" si="90"/>
        <v>0</v>
      </c>
      <c r="K308" s="38"/>
      <c r="L308" s="38"/>
      <c r="M308" s="38"/>
      <c r="N308" s="38"/>
      <c r="O308" s="38"/>
      <c r="P308" s="38"/>
      <c r="Q308" s="55"/>
      <c r="R308" s="41"/>
    </row>
    <row r="309" spans="1:18" ht="13.5" customHeight="1">
      <c r="A309" s="35" t="s">
        <v>498</v>
      </c>
      <c r="B309" s="36" t="s">
        <v>499</v>
      </c>
      <c r="C309" s="32">
        <f t="shared" si="86"/>
        <v>0</v>
      </c>
      <c r="D309" s="32">
        <f>SUM(D310:D311)</f>
        <v>0</v>
      </c>
      <c r="E309" s="32">
        <f>SUM(E310:E311)</f>
        <v>0</v>
      </c>
      <c r="F309" s="32">
        <f>SUM(F310:F311)</f>
        <v>0</v>
      </c>
      <c r="G309" s="32">
        <f aca="true" t="shared" si="96" ref="G309:O309">SUM(G310:G311)</f>
        <v>0</v>
      </c>
      <c r="H309" s="32">
        <f t="shared" si="96"/>
        <v>0</v>
      </c>
      <c r="I309" s="32">
        <f t="shared" si="96"/>
        <v>0</v>
      </c>
      <c r="J309" s="32">
        <f t="shared" si="90"/>
        <v>0</v>
      </c>
      <c r="K309" s="32">
        <f t="shared" si="96"/>
        <v>0</v>
      </c>
      <c r="L309" s="32">
        <f t="shared" si="96"/>
        <v>0</v>
      </c>
      <c r="M309" s="32">
        <f t="shared" si="96"/>
        <v>0</v>
      </c>
      <c r="N309" s="32">
        <f t="shared" si="96"/>
        <v>0</v>
      </c>
      <c r="O309" s="32">
        <f t="shared" si="96"/>
        <v>0</v>
      </c>
      <c r="P309" s="32">
        <f>SUM(P310:P311)</f>
        <v>0</v>
      </c>
      <c r="Q309" s="34">
        <f>SUM(Q310:Q311)</f>
        <v>0</v>
      </c>
      <c r="R309" s="34">
        <f>SUM(R310:R311)</f>
        <v>0</v>
      </c>
    </row>
    <row r="310" spans="1:18" ht="13.5" customHeight="1">
      <c r="A310" s="37" t="s">
        <v>500</v>
      </c>
      <c r="B310" s="36" t="s">
        <v>501</v>
      </c>
      <c r="C310" s="32">
        <f t="shared" si="86"/>
        <v>0</v>
      </c>
      <c r="D310" s="38"/>
      <c r="E310" s="38"/>
      <c r="F310" s="32">
        <f>D310*0.02+E310*0.03</f>
        <v>0</v>
      </c>
      <c r="G310" s="38"/>
      <c r="H310" s="38"/>
      <c r="I310" s="38"/>
      <c r="J310" s="32">
        <f t="shared" si="90"/>
        <v>0</v>
      </c>
      <c r="K310" s="38"/>
      <c r="L310" s="38"/>
      <c r="M310" s="38"/>
      <c r="N310" s="38"/>
      <c r="O310" s="38"/>
      <c r="P310" s="38"/>
      <c r="Q310" s="55"/>
      <c r="R310" s="41"/>
    </row>
    <row r="311" spans="1:18" ht="13.5" customHeight="1">
      <c r="A311" s="37" t="s">
        <v>502</v>
      </c>
      <c r="B311" s="36" t="s">
        <v>503</v>
      </c>
      <c r="C311" s="32">
        <f t="shared" si="86"/>
        <v>0</v>
      </c>
      <c r="D311" s="38"/>
      <c r="E311" s="38"/>
      <c r="F311" s="32">
        <f>D311*0.02+E311*0.03</f>
        <v>0</v>
      </c>
      <c r="G311" s="38"/>
      <c r="H311" s="38"/>
      <c r="I311" s="38"/>
      <c r="J311" s="32">
        <f t="shared" si="90"/>
        <v>0</v>
      </c>
      <c r="K311" s="38"/>
      <c r="L311" s="38"/>
      <c r="M311" s="38"/>
      <c r="N311" s="38"/>
      <c r="O311" s="38"/>
      <c r="P311" s="38"/>
      <c r="Q311" s="55"/>
      <c r="R311" s="41"/>
    </row>
    <row r="312" spans="1:18" ht="13.5" customHeight="1">
      <c r="A312" s="31" t="s">
        <v>63</v>
      </c>
      <c r="B312" s="27" t="s">
        <v>504</v>
      </c>
      <c r="C312" s="32">
        <f t="shared" si="86"/>
        <v>0</v>
      </c>
      <c r="D312" s="32">
        <f>D313+D361+D408+D456+D471+D455</f>
        <v>0</v>
      </c>
      <c r="E312" s="32">
        <f>E313+E361+E408+E456+E471+E455</f>
        <v>0</v>
      </c>
      <c r="F312" s="32">
        <f>F313+F361+F408+F456+F471+F455</f>
        <v>0</v>
      </c>
      <c r="G312" s="32">
        <f aca="true" t="shared" si="97" ref="G312:O312">G313+G361+G408+G456+G471+G455</f>
        <v>0</v>
      </c>
      <c r="H312" s="32">
        <f t="shared" si="97"/>
        <v>0</v>
      </c>
      <c r="I312" s="32">
        <f t="shared" si="97"/>
        <v>0</v>
      </c>
      <c r="J312" s="32">
        <f t="shared" si="97"/>
        <v>0</v>
      </c>
      <c r="K312" s="32">
        <f t="shared" si="97"/>
        <v>0</v>
      </c>
      <c r="L312" s="32">
        <f t="shared" si="97"/>
        <v>0</v>
      </c>
      <c r="M312" s="32">
        <f t="shared" si="97"/>
        <v>0</v>
      </c>
      <c r="N312" s="32">
        <f t="shared" si="97"/>
        <v>0</v>
      </c>
      <c r="O312" s="32">
        <f t="shared" si="97"/>
        <v>0</v>
      </c>
      <c r="P312" s="32">
        <f>P313+P361+P408+P456+P471+P455</f>
        <v>0</v>
      </c>
      <c r="Q312" s="34">
        <f>Q313+Q361+Q408+Q456+Q471+Q455</f>
        <v>0</v>
      </c>
      <c r="R312" s="34">
        <f>R313+R361+R408+R456+R471+R455</f>
        <v>0</v>
      </c>
    </row>
    <row r="313" spans="1:18" ht="24.75" customHeight="1">
      <c r="A313" s="45" t="s">
        <v>65</v>
      </c>
      <c r="B313" s="46" t="s">
        <v>505</v>
      </c>
      <c r="C313" s="32">
        <f t="shared" si="86"/>
        <v>0</v>
      </c>
      <c r="D313" s="47">
        <f>D314+D336+D341+D346+D352+D353+D359+D360</f>
        <v>0</v>
      </c>
      <c r="E313" s="47">
        <f>E314+E336+E341+E346+E352+E353+E359+E360</f>
        <v>0</v>
      </c>
      <c r="F313" s="47">
        <f>F314+F336+F341+F346+F352+F353+F359+F360</f>
        <v>0</v>
      </c>
      <c r="G313" s="47">
        <f aca="true" t="shared" si="98" ref="G313:O313">G314+G336+G341+G346+G352+G353+G359+G360</f>
        <v>0</v>
      </c>
      <c r="H313" s="47">
        <f t="shared" si="98"/>
        <v>0</v>
      </c>
      <c r="I313" s="47">
        <f t="shared" si="98"/>
        <v>0</v>
      </c>
      <c r="J313" s="47">
        <f t="shared" si="98"/>
        <v>0</v>
      </c>
      <c r="K313" s="47">
        <f t="shared" si="98"/>
        <v>0</v>
      </c>
      <c r="L313" s="47">
        <f t="shared" si="98"/>
        <v>0</v>
      </c>
      <c r="M313" s="47">
        <f t="shared" si="98"/>
        <v>0</v>
      </c>
      <c r="N313" s="47">
        <f t="shared" si="98"/>
        <v>0</v>
      </c>
      <c r="O313" s="47">
        <f t="shared" si="98"/>
        <v>0</v>
      </c>
      <c r="P313" s="47">
        <f>P314+P336+P341+P346+P352+P353+P359+P360</f>
        <v>0</v>
      </c>
      <c r="Q313" s="34">
        <f>Q314+Q336+Q341+Q346+Q352+Q353+Q359+Q360</f>
        <v>0</v>
      </c>
      <c r="R313" s="34">
        <f>R314+R336+R341+R346+R352+R353+R359+R360</f>
        <v>0</v>
      </c>
    </row>
    <row r="314" spans="1:18" ht="13.5" customHeight="1">
      <c r="A314" s="49" t="s">
        <v>67</v>
      </c>
      <c r="B314" s="50" t="s">
        <v>506</v>
      </c>
      <c r="C314" s="32">
        <f t="shared" si="86"/>
        <v>0</v>
      </c>
      <c r="D314" s="47">
        <f>D315+D319+D334+D335</f>
        <v>0</v>
      </c>
      <c r="E314" s="47">
        <f>E315+E319+E334+E335</f>
        <v>0</v>
      </c>
      <c r="F314" s="47">
        <f>F315+F319+F334+F335</f>
        <v>0</v>
      </c>
      <c r="G314" s="47">
        <f aca="true" t="shared" si="99" ref="G314:O314">G315+G319+G334+G335</f>
        <v>0</v>
      </c>
      <c r="H314" s="47">
        <f t="shared" si="99"/>
        <v>0</v>
      </c>
      <c r="I314" s="47">
        <f t="shared" si="99"/>
        <v>0</v>
      </c>
      <c r="J314" s="47">
        <f t="shared" si="99"/>
        <v>0</v>
      </c>
      <c r="K314" s="47">
        <f t="shared" si="99"/>
        <v>0</v>
      </c>
      <c r="L314" s="47">
        <f t="shared" si="99"/>
        <v>0</v>
      </c>
      <c r="M314" s="47">
        <f t="shared" si="99"/>
        <v>0</v>
      </c>
      <c r="N314" s="47">
        <f t="shared" si="99"/>
        <v>0</v>
      </c>
      <c r="O314" s="47">
        <f t="shared" si="99"/>
        <v>0</v>
      </c>
      <c r="P314" s="47">
        <f>P315+P319+P334+P335</f>
        <v>0</v>
      </c>
      <c r="Q314" s="34">
        <f>Q315+Q319+Q334+Q335</f>
        <v>0</v>
      </c>
      <c r="R314" s="34">
        <f>R315+R319+R334+R335</f>
        <v>0</v>
      </c>
    </row>
    <row r="315" spans="1:18" ht="13.5" customHeight="1">
      <c r="A315" s="51" t="s">
        <v>69</v>
      </c>
      <c r="B315" s="50" t="s">
        <v>507</v>
      </c>
      <c r="C315" s="32">
        <f t="shared" si="86"/>
        <v>0</v>
      </c>
      <c r="D315" s="47">
        <f>SUM(D316:D318)</f>
        <v>0</v>
      </c>
      <c r="E315" s="47">
        <f>SUM(E316:E318)</f>
        <v>0</v>
      </c>
      <c r="F315" s="47">
        <f>SUM(F316:F318)</f>
        <v>0</v>
      </c>
      <c r="G315" s="47">
        <f aca="true" t="shared" si="100" ref="G315:O315">SUM(G316:G318)</f>
        <v>0</v>
      </c>
      <c r="H315" s="47">
        <f t="shared" si="100"/>
        <v>0</v>
      </c>
      <c r="I315" s="47">
        <f t="shared" si="100"/>
        <v>0</v>
      </c>
      <c r="J315" s="47">
        <f t="shared" si="100"/>
        <v>0</v>
      </c>
      <c r="K315" s="47">
        <f t="shared" si="100"/>
        <v>0</v>
      </c>
      <c r="L315" s="47">
        <f t="shared" si="100"/>
        <v>0</v>
      </c>
      <c r="M315" s="47">
        <f t="shared" si="100"/>
        <v>0</v>
      </c>
      <c r="N315" s="47">
        <f t="shared" si="100"/>
        <v>0</v>
      </c>
      <c r="O315" s="47">
        <f t="shared" si="100"/>
        <v>0</v>
      </c>
      <c r="P315" s="47">
        <f>SUM(P316:P318)</f>
        <v>0</v>
      </c>
      <c r="Q315" s="34">
        <f>SUM(Q316:Q318)</f>
        <v>0</v>
      </c>
      <c r="R315" s="34">
        <f>SUM(R316:R318)</f>
        <v>0</v>
      </c>
    </row>
    <row r="316" spans="1:18" ht="27" customHeight="1">
      <c r="A316" s="52" t="s">
        <v>71</v>
      </c>
      <c r="B316" s="50" t="s">
        <v>508</v>
      </c>
      <c r="C316" s="32">
        <f t="shared" si="86"/>
        <v>0</v>
      </c>
      <c r="D316" s="53"/>
      <c r="E316" s="53"/>
      <c r="F316" s="32">
        <f aca="true" t="shared" si="101" ref="F316:F379">D316*0.02+E316*0.03</f>
        <v>0</v>
      </c>
      <c r="G316" s="53"/>
      <c r="H316" s="53"/>
      <c r="I316" s="53"/>
      <c r="J316" s="32">
        <f>G316*0.25+H316*0.5+(I316-(M316*0.4+N316*0.3+O316*0.2))*1</f>
        <v>0</v>
      </c>
      <c r="K316" s="53"/>
      <c r="L316" s="53"/>
      <c r="M316" s="53"/>
      <c r="N316" s="53"/>
      <c r="O316" s="53"/>
      <c r="P316" s="53"/>
      <c r="Q316" s="55"/>
      <c r="R316" s="41"/>
    </row>
    <row r="317" spans="1:18" ht="13.5" customHeight="1">
      <c r="A317" s="52" t="s">
        <v>73</v>
      </c>
      <c r="B317" s="50" t="s">
        <v>509</v>
      </c>
      <c r="C317" s="32">
        <f t="shared" si="86"/>
        <v>0</v>
      </c>
      <c r="D317" s="53"/>
      <c r="E317" s="53"/>
      <c r="F317" s="32">
        <f t="shared" si="101"/>
        <v>0</v>
      </c>
      <c r="G317" s="53"/>
      <c r="H317" s="53"/>
      <c r="I317" s="53"/>
      <c r="J317" s="32">
        <f>G317*0.25+H317*0.5+(I317-(M317*0.4+N317*0.3+O317*0.2))*1</f>
        <v>0</v>
      </c>
      <c r="K317" s="53"/>
      <c r="L317" s="53"/>
      <c r="M317" s="53"/>
      <c r="N317" s="53"/>
      <c r="O317" s="53"/>
      <c r="P317" s="53"/>
      <c r="Q317" s="55"/>
      <c r="R317" s="41"/>
    </row>
    <row r="318" spans="1:18" ht="13.5" customHeight="1">
      <c r="A318" s="56" t="s">
        <v>75</v>
      </c>
      <c r="B318" s="50" t="s">
        <v>510</v>
      </c>
      <c r="C318" s="32">
        <f t="shared" si="86"/>
        <v>0</v>
      </c>
      <c r="D318" s="53"/>
      <c r="E318" s="53"/>
      <c r="F318" s="32">
        <f t="shared" si="101"/>
        <v>0</v>
      </c>
      <c r="G318" s="53"/>
      <c r="H318" s="53"/>
      <c r="I318" s="53"/>
      <c r="J318" s="32">
        <f>G318*0.25+H318*0.5+(I318-(M318*0.4+N318*0.3+O318*0.2))*1</f>
        <v>0</v>
      </c>
      <c r="K318" s="53"/>
      <c r="L318" s="53"/>
      <c r="M318" s="53"/>
      <c r="N318" s="53"/>
      <c r="O318" s="53"/>
      <c r="P318" s="53"/>
      <c r="Q318" s="55"/>
      <c r="R318" s="41"/>
    </row>
    <row r="319" spans="1:18" ht="13.5" customHeight="1">
      <c r="A319" s="51" t="s">
        <v>77</v>
      </c>
      <c r="B319" s="50" t="s">
        <v>511</v>
      </c>
      <c r="C319" s="32">
        <f t="shared" si="86"/>
        <v>0</v>
      </c>
      <c r="D319" s="47">
        <f>SUM(D320:D333)</f>
        <v>0</v>
      </c>
      <c r="E319" s="47">
        <f>SUM(E320:E333)</f>
        <v>0</v>
      </c>
      <c r="F319" s="47">
        <f>SUM(F320:F333)</f>
        <v>0</v>
      </c>
      <c r="G319" s="47">
        <f aca="true" t="shared" si="102" ref="G319:O319">SUM(G320:G333)</f>
        <v>0</v>
      </c>
      <c r="H319" s="47">
        <f t="shared" si="102"/>
        <v>0</v>
      </c>
      <c r="I319" s="47">
        <f t="shared" si="102"/>
        <v>0</v>
      </c>
      <c r="J319" s="47">
        <f t="shared" si="102"/>
        <v>0</v>
      </c>
      <c r="K319" s="47">
        <f t="shared" si="102"/>
        <v>0</v>
      </c>
      <c r="L319" s="47">
        <f t="shared" si="102"/>
        <v>0</v>
      </c>
      <c r="M319" s="47">
        <f t="shared" si="102"/>
        <v>0</v>
      </c>
      <c r="N319" s="47">
        <f t="shared" si="102"/>
        <v>0</v>
      </c>
      <c r="O319" s="47">
        <f t="shared" si="102"/>
        <v>0</v>
      </c>
      <c r="P319" s="47">
        <f>SUM(P320:P333)</f>
        <v>0</v>
      </c>
      <c r="Q319" s="34">
        <f>SUM(Q320:Q333)</f>
        <v>0</v>
      </c>
      <c r="R319" s="34">
        <f>SUM(R320:R333)</f>
        <v>0</v>
      </c>
    </row>
    <row r="320" spans="1:18" ht="13.5" customHeight="1">
      <c r="A320" s="52" t="s">
        <v>79</v>
      </c>
      <c r="B320" s="50" t="s">
        <v>512</v>
      </c>
      <c r="C320" s="32">
        <f t="shared" si="86"/>
        <v>0</v>
      </c>
      <c r="D320" s="53"/>
      <c r="E320" s="53"/>
      <c r="F320" s="32">
        <f t="shared" si="101"/>
        <v>0</v>
      </c>
      <c r="G320" s="53"/>
      <c r="H320" s="53"/>
      <c r="I320" s="53"/>
      <c r="J320" s="32">
        <f aca="true" t="shared" si="103" ref="J320:J340">G320*0.25+H320*0.5+(I320-(M320*0.4+N320*0.3+O320*0.2))*1</f>
        <v>0</v>
      </c>
      <c r="K320" s="53"/>
      <c r="L320" s="53"/>
      <c r="M320" s="53"/>
      <c r="N320" s="53"/>
      <c r="O320" s="53"/>
      <c r="P320" s="53"/>
      <c r="Q320" s="55"/>
      <c r="R320" s="41"/>
    </row>
    <row r="321" spans="1:18" ht="13.5" customHeight="1">
      <c r="A321" s="52" t="s">
        <v>81</v>
      </c>
      <c r="B321" s="50" t="s">
        <v>513</v>
      </c>
      <c r="C321" s="32">
        <f t="shared" si="86"/>
        <v>0</v>
      </c>
      <c r="D321" s="53"/>
      <c r="E321" s="53"/>
      <c r="F321" s="32">
        <f t="shared" si="101"/>
        <v>0</v>
      </c>
      <c r="G321" s="53"/>
      <c r="H321" s="53"/>
      <c r="I321" s="53"/>
      <c r="J321" s="32">
        <f t="shared" si="103"/>
        <v>0</v>
      </c>
      <c r="K321" s="53"/>
      <c r="L321" s="53"/>
      <c r="M321" s="53"/>
      <c r="N321" s="53"/>
      <c r="O321" s="53"/>
      <c r="P321" s="53"/>
      <c r="Q321" s="55"/>
      <c r="R321" s="41"/>
    </row>
    <row r="322" spans="1:18" ht="13.5" customHeight="1">
      <c r="A322" s="52" t="s">
        <v>83</v>
      </c>
      <c r="B322" s="50" t="s">
        <v>514</v>
      </c>
      <c r="C322" s="32">
        <f t="shared" si="86"/>
        <v>0</v>
      </c>
      <c r="D322" s="53"/>
      <c r="E322" s="53"/>
      <c r="F322" s="32">
        <f t="shared" si="101"/>
        <v>0</v>
      </c>
      <c r="G322" s="53"/>
      <c r="H322" s="53"/>
      <c r="I322" s="53"/>
      <c r="J322" s="32">
        <f t="shared" si="103"/>
        <v>0</v>
      </c>
      <c r="K322" s="53"/>
      <c r="L322" s="53"/>
      <c r="M322" s="53"/>
      <c r="N322" s="53"/>
      <c r="O322" s="53"/>
      <c r="P322" s="53"/>
      <c r="Q322" s="55"/>
      <c r="R322" s="41"/>
    </row>
    <row r="323" spans="1:18" ht="13.5" customHeight="1">
      <c r="A323" s="56" t="s">
        <v>85</v>
      </c>
      <c r="B323" s="50" t="s">
        <v>515</v>
      </c>
      <c r="C323" s="32">
        <f t="shared" si="86"/>
        <v>0</v>
      </c>
      <c r="D323" s="53"/>
      <c r="E323" s="53"/>
      <c r="F323" s="32">
        <f t="shared" si="101"/>
        <v>0</v>
      </c>
      <c r="G323" s="53"/>
      <c r="H323" s="53"/>
      <c r="I323" s="53"/>
      <c r="J323" s="32">
        <f t="shared" si="103"/>
        <v>0</v>
      </c>
      <c r="K323" s="53"/>
      <c r="L323" s="53"/>
      <c r="M323" s="53"/>
      <c r="N323" s="53"/>
      <c r="O323" s="53"/>
      <c r="P323" s="53"/>
      <c r="Q323" s="55"/>
      <c r="R323" s="41"/>
    </row>
    <row r="324" spans="1:18" ht="13.5" customHeight="1">
      <c r="A324" s="56" t="s">
        <v>87</v>
      </c>
      <c r="B324" s="50" t="s">
        <v>516</v>
      </c>
      <c r="C324" s="32">
        <f t="shared" si="86"/>
        <v>0</v>
      </c>
      <c r="D324" s="53"/>
      <c r="E324" s="53"/>
      <c r="F324" s="32">
        <f t="shared" si="101"/>
        <v>0</v>
      </c>
      <c r="G324" s="53"/>
      <c r="H324" s="53"/>
      <c r="I324" s="53"/>
      <c r="J324" s="32">
        <f t="shared" si="103"/>
        <v>0</v>
      </c>
      <c r="K324" s="53"/>
      <c r="L324" s="53"/>
      <c r="M324" s="53"/>
      <c r="N324" s="53"/>
      <c r="O324" s="53"/>
      <c r="P324" s="53"/>
      <c r="Q324" s="55"/>
      <c r="R324" s="41"/>
    </row>
    <row r="325" spans="1:18" ht="13.5" customHeight="1">
      <c r="A325" s="56" t="s">
        <v>89</v>
      </c>
      <c r="B325" s="50" t="s">
        <v>517</v>
      </c>
      <c r="C325" s="32">
        <f t="shared" si="86"/>
        <v>0</v>
      </c>
      <c r="D325" s="57"/>
      <c r="E325" s="57"/>
      <c r="F325" s="32">
        <f t="shared" si="101"/>
        <v>0</v>
      </c>
      <c r="G325" s="57"/>
      <c r="H325" s="57"/>
      <c r="I325" s="57"/>
      <c r="J325" s="32">
        <f t="shared" si="103"/>
        <v>0</v>
      </c>
      <c r="K325" s="57"/>
      <c r="L325" s="57"/>
      <c r="M325" s="57"/>
      <c r="N325" s="57"/>
      <c r="O325" s="57"/>
      <c r="P325" s="57"/>
      <c r="Q325" s="55"/>
      <c r="R325" s="41"/>
    </row>
    <row r="326" spans="1:18" ht="13.5" customHeight="1">
      <c r="A326" s="56" t="s">
        <v>91</v>
      </c>
      <c r="B326" s="50" t="s">
        <v>518</v>
      </c>
      <c r="C326" s="32">
        <f t="shared" si="86"/>
        <v>0</v>
      </c>
      <c r="D326" s="57"/>
      <c r="E326" s="57"/>
      <c r="F326" s="32">
        <f t="shared" si="101"/>
        <v>0</v>
      </c>
      <c r="G326" s="57"/>
      <c r="H326" s="57"/>
      <c r="I326" s="57"/>
      <c r="J326" s="32">
        <f t="shared" si="103"/>
        <v>0</v>
      </c>
      <c r="K326" s="57"/>
      <c r="L326" s="57"/>
      <c r="M326" s="57"/>
      <c r="N326" s="57"/>
      <c r="O326" s="57"/>
      <c r="P326" s="57"/>
      <c r="Q326" s="55"/>
      <c r="R326" s="41"/>
    </row>
    <row r="327" spans="1:18" ht="13.5" customHeight="1">
      <c r="A327" s="56" t="s">
        <v>93</v>
      </c>
      <c r="B327" s="50" t="s">
        <v>519</v>
      </c>
      <c r="C327" s="32">
        <f t="shared" si="86"/>
        <v>0</v>
      </c>
      <c r="D327" s="53"/>
      <c r="E327" s="53"/>
      <c r="F327" s="32">
        <f t="shared" si="101"/>
        <v>0</v>
      </c>
      <c r="G327" s="53"/>
      <c r="H327" s="53"/>
      <c r="I327" s="53"/>
      <c r="J327" s="32">
        <f t="shared" si="103"/>
        <v>0</v>
      </c>
      <c r="K327" s="53"/>
      <c r="L327" s="53"/>
      <c r="M327" s="53"/>
      <c r="N327" s="53"/>
      <c r="O327" s="53"/>
      <c r="P327" s="53"/>
      <c r="Q327" s="55"/>
      <c r="R327" s="41"/>
    </row>
    <row r="328" spans="1:18" ht="13.5" customHeight="1">
      <c r="A328" s="56" t="s">
        <v>95</v>
      </c>
      <c r="B328" s="50" t="s">
        <v>520</v>
      </c>
      <c r="C328" s="32">
        <f t="shared" si="86"/>
        <v>0</v>
      </c>
      <c r="D328" s="53"/>
      <c r="E328" s="53"/>
      <c r="F328" s="32">
        <f t="shared" si="101"/>
        <v>0</v>
      </c>
      <c r="G328" s="53"/>
      <c r="H328" s="53"/>
      <c r="I328" s="53"/>
      <c r="J328" s="32">
        <f t="shared" si="103"/>
        <v>0</v>
      </c>
      <c r="K328" s="53"/>
      <c r="L328" s="53"/>
      <c r="M328" s="53"/>
      <c r="N328" s="53"/>
      <c r="O328" s="53"/>
      <c r="P328" s="53"/>
      <c r="Q328" s="55"/>
      <c r="R328" s="41"/>
    </row>
    <row r="329" spans="1:18" ht="13.5" customHeight="1">
      <c r="A329" s="58" t="s">
        <v>97</v>
      </c>
      <c r="B329" s="50" t="s">
        <v>521</v>
      </c>
      <c r="C329" s="32">
        <f t="shared" si="86"/>
        <v>0</v>
      </c>
      <c r="D329" s="53"/>
      <c r="E329" s="53"/>
      <c r="F329" s="32">
        <f t="shared" si="101"/>
        <v>0</v>
      </c>
      <c r="G329" s="53"/>
      <c r="H329" s="53"/>
      <c r="I329" s="53"/>
      <c r="J329" s="32">
        <f t="shared" si="103"/>
        <v>0</v>
      </c>
      <c r="K329" s="53"/>
      <c r="L329" s="53"/>
      <c r="M329" s="53"/>
      <c r="N329" s="53"/>
      <c r="O329" s="53"/>
      <c r="P329" s="53"/>
      <c r="Q329" s="55"/>
      <c r="R329" s="41"/>
    </row>
    <row r="330" spans="1:18" ht="13.5" customHeight="1">
      <c r="A330" s="52" t="s">
        <v>99</v>
      </c>
      <c r="B330" s="50" t="s">
        <v>522</v>
      </c>
      <c r="C330" s="32">
        <f t="shared" si="86"/>
        <v>0</v>
      </c>
      <c r="D330" s="53"/>
      <c r="E330" s="53"/>
      <c r="F330" s="32">
        <f t="shared" si="101"/>
        <v>0</v>
      </c>
      <c r="G330" s="53"/>
      <c r="H330" s="53"/>
      <c r="I330" s="53"/>
      <c r="J330" s="32">
        <f t="shared" si="103"/>
        <v>0</v>
      </c>
      <c r="K330" s="53"/>
      <c r="L330" s="53"/>
      <c r="M330" s="53"/>
      <c r="N330" s="53"/>
      <c r="O330" s="53"/>
      <c r="P330" s="53"/>
      <c r="Q330" s="55"/>
      <c r="R330" s="41"/>
    </row>
    <row r="331" spans="1:18" ht="13.5" customHeight="1">
      <c r="A331" s="52" t="s">
        <v>101</v>
      </c>
      <c r="B331" s="50" t="s">
        <v>523</v>
      </c>
      <c r="C331" s="32">
        <f t="shared" si="86"/>
        <v>0</v>
      </c>
      <c r="D331" s="53"/>
      <c r="E331" s="53"/>
      <c r="F331" s="32">
        <f t="shared" si="101"/>
        <v>0</v>
      </c>
      <c r="G331" s="53"/>
      <c r="H331" s="53"/>
      <c r="I331" s="53"/>
      <c r="J331" s="32">
        <f t="shared" si="103"/>
        <v>0</v>
      </c>
      <c r="K331" s="53"/>
      <c r="L331" s="53"/>
      <c r="M331" s="53"/>
      <c r="N331" s="53"/>
      <c r="O331" s="53"/>
      <c r="P331" s="53"/>
      <c r="Q331" s="55"/>
      <c r="R331" s="41"/>
    </row>
    <row r="332" spans="1:18" ht="13.5" customHeight="1">
      <c r="A332" s="52" t="s">
        <v>103</v>
      </c>
      <c r="B332" s="50" t="s">
        <v>524</v>
      </c>
      <c r="C332" s="32">
        <f t="shared" si="86"/>
        <v>0</v>
      </c>
      <c r="D332" s="53"/>
      <c r="E332" s="53"/>
      <c r="F332" s="32">
        <f t="shared" si="101"/>
        <v>0</v>
      </c>
      <c r="G332" s="53"/>
      <c r="H332" s="53"/>
      <c r="I332" s="53"/>
      <c r="J332" s="32">
        <f t="shared" si="103"/>
        <v>0</v>
      </c>
      <c r="K332" s="53"/>
      <c r="L332" s="53"/>
      <c r="M332" s="53"/>
      <c r="N332" s="53"/>
      <c r="O332" s="53"/>
      <c r="P332" s="53"/>
      <c r="Q332" s="55"/>
      <c r="R332" s="41"/>
    </row>
    <row r="333" spans="1:18" ht="13.5" customHeight="1">
      <c r="A333" s="52" t="s">
        <v>105</v>
      </c>
      <c r="B333" s="50" t="s">
        <v>525</v>
      </c>
      <c r="C333" s="32">
        <f t="shared" si="86"/>
        <v>0</v>
      </c>
      <c r="D333" s="53"/>
      <c r="E333" s="53"/>
      <c r="F333" s="32">
        <f t="shared" si="101"/>
        <v>0</v>
      </c>
      <c r="G333" s="53"/>
      <c r="H333" s="53"/>
      <c r="I333" s="53"/>
      <c r="J333" s="32">
        <f t="shared" si="103"/>
        <v>0</v>
      </c>
      <c r="K333" s="53"/>
      <c r="L333" s="53"/>
      <c r="M333" s="53"/>
      <c r="N333" s="53"/>
      <c r="O333" s="53"/>
      <c r="P333" s="53"/>
      <c r="Q333" s="55"/>
      <c r="R333" s="41"/>
    </row>
    <row r="334" spans="1:18" ht="13.5" customHeight="1">
      <c r="A334" s="51" t="s">
        <v>107</v>
      </c>
      <c r="B334" s="50" t="s">
        <v>526</v>
      </c>
      <c r="C334" s="32">
        <f t="shared" si="86"/>
        <v>0</v>
      </c>
      <c r="D334" s="53"/>
      <c r="E334" s="53"/>
      <c r="F334" s="32">
        <f t="shared" si="101"/>
        <v>0</v>
      </c>
      <c r="G334" s="53"/>
      <c r="H334" s="53"/>
      <c r="I334" s="53"/>
      <c r="J334" s="32">
        <f t="shared" si="103"/>
        <v>0</v>
      </c>
      <c r="K334" s="53"/>
      <c r="L334" s="53"/>
      <c r="M334" s="53"/>
      <c r="N334" s="53"/>
      <c r="O334" s="53"/>
      <c r="P334" s="53"/>
      <c r="Q334" s="55"/>
      <c r="R334" s="41"/>
    </row>
    <row r="335" spans="1:18" ht="13.5" customHeight="1">
      <c r="A335" s="51" t="s">
        <v>109</v>
      </c>
      <c r="B335" s="50" t="s">
        <v>527</v>
      </c>
      <c r="C335" s="32">
        <f t="shared" si="86"/>
        <v>0</v>
      </c>
      <c r="D335" s="53"/>
      <c r="E335" s="53"/>
      <c r="F335" s="32">
        <f t="shared" si="101"/>
        <v>0</v>
      </c>
      <c r="G335" s="53"/>
      <c r="H335" s="53"/>
      <c r="I335" s="53"/>
      <c r="J335" s="32">
        <f t="shared" si="103"/>
        <v>0</v>
      </c>
      <c r="K335" s="53"/>
      <c r="L335" s="53"/>
      <c r="M335" s="53"/>
      <c r="N335" s="53"/>
      <c r="O335" s="53"/>
      <c r="P335" s="53"/>
      <c r="Q335" s="55"/>
      <c r="R335" s="41"/>
    </row>
    <row r="336" spans="1:18" ht="13.5" customHeight="1">
      <c r="A336" s="49" t="s">
        <v>111</v>
      </c>
      <c r="B336" s="50" t="s">
        <v>528</v>
      </c>
      <c r="C336" s="32">
        <f t="shared" si="86"/>
        <v>0</v>
      </c>
      <c r="D336" s="47">
        <f>SUM(D337:D340)</f>
        <v>0</v>
      </c>
      <c r="E336" s="47">
        <f>SUM(E337:E340)</f>
        <v>0</v>
      </c>
      <c r="F336" s="47">
        <f>SUM(F337:F340)</f>
        <v>0</v>
      </c>
      <c r="G336" s="47">
        <f aca="true" t="shared" si="104" ref="G336:O336">SUM(G337:G340)</f>
        <v>0</v>
      </c>
      <c r="H336" s="47">
        <f t="shared" si="104"/>
        <v>0</v>
      </c>
      <c r="I336" s="47">
        <f t="shared" si="104"/>
        <v>0</v>
      </c>
      <c r="J336" s="32">
        <f t="shared" si="103"/>
        <v>0</v>
      </c>
      <c r="K336" s="47">
        <f t="shared" si="104"/>
        <v>0</v>
      </c>
      <c r="L336" s="47">
        <f t="shared" si="104"/>
        <v>0</v>
      </c>
      <c r="M336" s="47">
        <f t="shared" si="104"/>
        <v>0</v>
      </c>
      <c r="N336" s="47">
        <f t="shared" si="104"/>
        <v>0</v>
      </c>
      <c r="O336" s="47">
        <f t="shared" si="104"/>
        <v>0</v>
      </c>
      <c r="P336" s="47">
        <f>SUM(P337:P340)</f>
        <v>0</v>
      </c>
      <c r="Q336" s="34">
        <f>SUM(Q337:Q340)</f>
        <v>0</v>
      </c>
      <c r="R336" s="34">
        <f>SUM(R337:R340)</f>
        <v>0</v>
      </c>
    </row>
    <row r="337" spans="1:18" ht="25.5">
      <c r="A337" s="52" t="s">
        <v>113</v>
      </c>
      <c r="B337" s="50" t="s">
        <v>529</v>
      </c>
      <c r="C337" s="32">
        <f t="shared" si="86"/>
        <v>0</v>
      </c>
      <c r="D337" s="57"/>
      <c r="E337" s="57"/>
      <c r="F337" s="32">
        <f t="shared" si="101"/>
        <v>0</v>
      </c>
      <c r="G337" s="57"/>
      <c r="H337" s="57"/>
      <c r="I337" s="57"/>
      <c r="J337" s="32">
        <f t="shared" si="103"/>
        <v>0</v>
      </c>
      <c r="K337" s="57"/>
      <c r="L337" s="57"/>
      <c r="M337" s="57"/>
      <c r="N337" s="57"/>
      <c r="O337" s="57"/>
      <c r="P337" s="57"/>
      <c r="Q337" s="55"/>
      <c r="R337" s="41"/>
    </row>
    <row r="338" spans="1:18" ht="13.5" customHeight="1">
      <c r="A338" s="52" t="s">
        <v>115</v>
      </c>
      <c r="B338" s="50" t="s">
        <v>530</v>
      </c>
      <c r="C338" s="32">
        <f t="shared" si="86"/>
        <v>0</v>
      </c>
      <c r="D338" s="53"/>
      <c r="E338" s="53"/>
      <c r="F338" s="32">
        <f t="shared" si="101"/>
        <v>0</v>
      </c>
      <c r="G338" s="53"/>
      <c r="H338" s="53"/>
      <c r="I338" s="53"/>
      <c r="J338" s="32">
        <f t="shared" si="103"/>
        <v>0</v>
      </c>
      <c r="K338" s="53"/>
      <c r="L338" s="53"/>
      <c r="M338" s="53"/>
      <c r="N338" s="53"/>
      <c r="O338" s="53"/>
      <c r="P338" s="53"/>
      <c r="Q338" s="55"/>
      <c r="R338" s="41"/>
    </row>
    <row r="339" spans="1:18" ht="13.5" customHeight="1">
      <c r="A339" s="52" t="s">
        <v>117</v>
      </c>
      <c r="B339" s="50" t="s">
        <v>531</v>
      </c>
      <c r="C339" s="32">
        <f t="shared" si="86"/>
        <v>0</v>
      </c>
      <c r="D339" s="53"/>
      <c r="E339" s="53"/>
      <c r="F339" s="32">
        <f t="shared" si="101"/>
        <v>0</v>
      </c>
      <c r="G339" s="53"/>
      <c r="H339" s="53"/>
      <c r="I339" s="53"/>
      <c r="J339" s="32">
        <f t="shared" si="103"/>
        <v>0</v>
      </c>
      <c r="K339" s="53"/>
      <c r="L339" s="53"/>
      <c r="M339" s="53"/>
      <c r="N339" s="53"/>
      <c r="O339" s="53"/>
      <c r="P339" s="53"/>
      <c r="Q339" s="55"/>
      <c r="R339" s="41"/>
    </row>
    <row r="340" spans="1:18" ht="13.5" customHeight="1">
      <c r="A340" s="52" t="s">
        <v>119</v>
      </c>
      <c r="B340" s="50" t="s">
        <v>532</v>
      </c>
      <c r="C340" s="32">
        <f t="shared" si="86"/>
        <v>0</v>
      </c>
      <c r="D340" s="53"/>
      <c r="E340" s="53"/>
      <c r="F340" s="32">
        <f t="shared" si="101"/>
        <v>0</v>
      </c>
      <c r="G340" s="53"/>
      <c r="H340" s="53"/>
      <c r="I340" s="53"/>
      <c r="J340" s="32">
        <f t="shared" si="103"/>
        <v>0</v>
      </c>
      <c r="K340" s="53"/>
      <c r="L340" s="53"/>
      <c r="M340" s="53"/>
      <c r="N340" s="53"/>
      <c r="O340" s="53"/>
      <c r="P340" s="53"/>
      <c r="Q340" s="55"/>
      <c r="R340" s="41"/>
    </row>
    <row r="341" spans="1:18" ht="13.5" customHeight="1">
      <c r="A341" s="49" t="s">
        <v>121</v>
      </c>
      <c r="B341" s="50" t="s">
        <v>533</v>
      </c>
      <c r="C341" s="32">
        <f t="shared" si="86"/>
        <v>0</v>
      </c>
      <c r="D341" s="47">
        <f>SUM(D342:D345)</f>
        <v>0</v>
      </c>
      <c r="E341" s="47">
        <f>SUM(E342:E345)</f>
        <v>0</v>
      </c>
      <c r="F341" s="47">
        <f>SUM(F342:F345)</f>
        <v>0</v>
      </c>
      <c r="G341" s="47">
        <f aca="true" t="shared" si="105" ref="G341:O341">SUM(G342:G345)</f>
        <v>0</v>
      </c>
      <c r="H341" s="47">
        <f t="shared" si="105"/>
        <v>0</v>
      </c>
      <c r="I341" s="47">
        <f t="shared" si="105"/>
        <v>0</v>
      </c>
      <c r="J341" s="47">
        <f t="shared" si="105"/>
        <v>0</v>
      </c>
      <c r="K341" s="47">
        <f t="shared" si="105"/>
        <v>0</v>
      </c>
      <c r="L341" s="47">
        <f t="shared" si="105"/>
        <v>0</v>
      </c>
      <c r="M341" s="47">
        <f t="shared" si="105"/>
        <v>0</v>
      </c>
      <c r="N341" s="47">
        <f t="shared" si="105"/>
        <v>0</v>
      </c>
      <c r="O341" s="47">
        <f t="shared" si="105"/>
        <v>0</v>
      </c>
      <c r="P341" s="47">
        <f>SUM(P342:P345)</f>
        <v>0</v>
      </c>
      <c r="Q341" s="34">
        <f>SUM(Q342:Q345)</f>
        <v>0</v>
      </c>
      <c r="R341" s="34">
        <f>SUM(R342:R345)</f>
        <v>0</v>
      </c>
    </row>
    <row r="342" spans="1:18" ht="13.5" customHeight="1">
      <c r="A342" s="52" t="s">
        <v>123</v>
      </c>
      <c r="B342" s="50" t="s">
        <v>534</v>
      </c>
      <c r="C342" s="32">
        <f t="shared" si="86"/>
        <v>0</v>
      </c>
      <c r="D342" s="53"/>
      <c r="E342" s="53"/>
      <c r="F342" s="32">
        <f t="shared" si="101"/>
        <v>0</v>
      </c>
      <c r="G342" s="53"/>
      <c r="H342" s="53"/>
      <c r="I342" s="53"/>
      <c r="J342" s="32">
        <f aca="true" t="shared" si="106" ref="J342:J405">G342*0.25+H342*0.5+(I342-(M342*0.4+N342*0.3+O342*0.2))*1</f>
        <v>0</v>
      </c>
      <c r="K342" s="53"/>
      <c r="L342" s="53"/>
      <c r="M342" s="53"/>
      <c r="N342" s="53"/>
      <c r="O342" s="53"/>
      <c r="P342" s="53"/>
      <c r="Q342" s="55"/>
      <c r="R342" s="41"/>
    </row>
    <row r="343" spans="1:18" ht="13.5" customHeight="1">
      <c r="A343" s="52" t="s">
        <v>125</v>
      </c>
      <c r="B343" s="50" t="s">
        <v>535</v>
      </c>
      <c r="C343" s="32">
        <f t="shared" si="86"/>
        <v>0</v>
      </c>
      <c r="D343" s="53"/>
      <c r="E343" s="53"/>
      <c r="F343" s="32">
        <f t="shared" si="101"/>
        <v>0</v>
      </c>
      <c r="G343" s="53"/>
      <c r="H343" s="53"/>
      <c r="I343" s="53"/>
      <c r="J343" s="32">
        <f t="shared" si="106"/>
        <v>0</v>
      </c>
      <c r="K343" s="53"/>
      <c r="L343" s="53"/>
      <c r="M343" s="53"/>
      <c r="N343" s="53"/>
      <c r="O343" s="53"/>
      <c r="P343" s="53"/>
      <c r="Q343" s="55"/>
      <c r="R343" s="41"/>
    </row>
    <row r="344" spans="1:18" ht="13.5" customHeight="1">
      <c r="A344" s="52" t="s">
        <v>127</v>
      </c>
      <c r="B344" s="50" t="s">
        <v>536</v>
      </c>
      <c r="C344" s="32">
        <f t="shared" si="86"/>
        <v>0</v>
      </c>
      <c r="D344" s="53"/>
      <c r="E344" s="53"/>
      <c r="F344" s="32">
        <f t="shared" si="101"/>
        <v>0</v>
      </c>
      <c r="G344" s="53"/>
      <c r="H344" s="53"/>
      <c r="I344" s="53"/>
      <c r="J344" s="32">
        <f t="shared" si="106"/>
        <v>0</v>
      </c>
      <c r="K344" s="53"/>
      <c r="L344" s="53"/>
      <c r="M344" s="53"/>
      <c r="N344" s="53"/>
      <c r="O344" s="53"/>
      <c r="P344" s="53"/>
      <c r="Q344" s="55"/>
      <c r="R344" s="41"/>
    </row>
    <row r="345" spans="1:18" ht="13.5" customHeight="1">
      <c r="A345" s="52" t="s">
        <v>129</v>
      </c>
      <c r="B345" s="50" t="s">
        <v>537</v>
      </c>
      <c r="C345" s="32">
        <f t="shared" si="86"/>
        <v>0</v>
      </c>
      <c r="D345" s="53"/>
      <c r="E345" s="53"/>
      <c r="F345" s="32">
        <f t="shared" si="101"/>
        <v>0</v>
      </c>
      <c r="G345" s="53"/>
      <c r="H345" s="53"/>
      <c r="I345" s="53"/>
      <c r="J345" s="32">
        <f t="shared" si="106"/>
        <v>0</v>
      </c>
      <c r="K345" s="53"/>
      <c r="L345" s="53"/>
      <c r="M345" s="53"/>
      <c r="N345" s="53"/>
      <c r="O345" s="53"/>
      <c r="P345" s="53"/>
      <c r="Q345" s="55"/>
      <c r="R345" s="41"/>
    </row>
    <row r="346" spans="1:18" ht="13.5" customHeight="1">
      <c r="A346" s="49" t="s">
        <v>131</v>
      </c>
      <c r="B346" s="50" t="s">
        <v>538</v>
      </c>
      <c r="C346" s="32">
        <f t="shared" si="86"/>
        <v>0</v>
      </c>
      <c r="D346" s="47">
        <f>SUM(D347:D351)</f>
        <v>0</v>
      </c>
      <c r="E346" s="47">
        <f>SUM(E347:E351)</f>
        <v>0</v>
      </c>
      <c r="F346" s="47">
        <f>SUM(F347:F351)</f>
        <v>0</v>
      </c>
      <c r="G346" s="47">
        <f aca="true" t="shared" si="107" ref="G346:O346">SUM(G347:G351)</f>
        <v>0</v>
      </c>
      <c r="H346" s="47">
        <f t="shared" si="107"/>
        <v>0</v>
      </c>
      <c r="I346" s="47">
        <f t="shared" si="107"/>
        <v>0</v>
      </c>
      <c r="J346" s="32">
        <f t="shared" si="106"/>
        <v>0</v>
      </c>
      <c r="K346" s="47">
        <f t="shared" si="107"/>
        <v>0</v>
      </c>
      <c r="L346" s="47">
        <f t="shared" si="107"/>
        <v>0</v>
      </c>
      <c r="M346" s="47">
        <f t="shared" si="107"/>
        <v>0</v>
      </c>
      <c r="N346" s="47">
        <f t="shared" si="107"/>
        <v>0</v>
      </c>
      <c r="O346" s="47">
        <f t="shared" si="107"/>
        <v>0</v>
      </c>
      <c r="P346" s="47">
        <f>SUM(P347:P351)</f>
        <v>0</v>
      </c>
      <c r="Q346" s="34">
        <f>SUM(Q347:Q351)</f>
        <v>0</v>
      </c>
      <c r="R346" s="34">
        <f>SUM(R347:R351)</f>
        <v>0</v>
      </c>
    </row>
    <row r="347" spans="1:18" ht="13.5" customHeight="1">
      <c r="A347" s="52" t="s">
        <v>133</v>
      </c>
      <c r="B347" s="50" t="s">
        <v>539</v>
      </c>
      <c r="C347" s="32">
        <f t="shared" si="86"/>
        <v>0</v>
      </c>
      <c r="D347" s="53"/>
      <c r="E347" s="53"/>
      <c r="F347" s="32">
        <f t="shared" si="101"/>
        <v>0</v>
      </c>
      <c r="G347" s="53"/>
      <c r="H347" s="53"/>
      <c r="I347" s="53"/>
      <c r="J347" s="32">
        <f t="shared" si="106"/>
        <v>0</v>
      </c>
      <c r="K347" s="53"/>
      <c r="L347" s="53"/>
      <c r="M347" s="53"/>
      <c r="N347" s="53"/>
      <c r="O347" s="53"/>
      <c r="P347" s="53"/>
      <c r="Q347" s="55"/>
      <c r="R347" s="41"/>
    </row>
    <row r="348" spans="1:18" ht="13.5" customHeight="1">
      <c r="A348" s="52" t="s">
        <v>135</v>
      </c>
      <c r="B348" s="50" t="s">
        <v>540</v>
      </c>
      <c r="C348" s="32">
        <f t="shared" si="86"/>
        <v>0</v>
      </c>
      <c r="D348" s="53"/>
      <c r="E348" s="53"/>
      <c r="F348" s="32">
        <f t="shared" si="101"/>
        <v>0</v>
      </c>
      <c r="G348" s="53"/>
      <c r="H348" s="53"/>
      <c r="I348" s="53"/>
      <c r="J348" s="32">
        <f t="shared" si="106"/>
        <v>0</v>
      </c>
      <c r="K348" s="53"/>
      <c r="L348" s="53"/>
      <c r="M348" s="53"/>
      <c r="N348" s="53"/>
      <c r="O348" s="53"/>
      <c r="P348" s="53"/>
      <c r="Q348" s="55"/>
      <c r="R348" s="41"/>
    </row>
    <row r="349" spans="1:18" ht="13.5" customHeight="1">
      <c r="A349" s="52" t="s">
        <v>137</v>
      </c>
      <c r="B349" s="50" t="s">
        <v>541</v>
      </c>
      <c r="C349" s="32">
        <f t="shared" si="86"/>
        <v>0</v>
      </c>
      <c r="D349" s="57"/>
      <c r="E349" s="57"/>
      <c r="F349" s="32">
        <f t="shared" si="101"/>
        <v>0</v>
      </c>
      <c r="G349" s="57"/>
      <c r="H349" s="57"/>
      <c r="I349" s="57"/>
      <c r="J349" s="32">
        <f t="shared" si="106"/>
        <v>0</v>
      </c>
      <c r="K349" s="57"/>
      <c r="L349" s="57"/>
      <c r="M349" s="57"/>
      <c r="N349" s="57"/>
      <c r="O349" s="57"/>
      <c r="P349" s="57"/>
      <c r="Q349" s="55"/>
      <c r="R349" s="41"/>
    </row>
    <row r="350" spans="1:18" ht="13.5" customHeight="1">
      <c r="A350" s="52" t="s">
        <v>139</v>
      </c>
      <c r="B350" s="50" t="s">
        <v>542</v>
      </c>
      <c r="C350" s="32">
        <f t="shared" si="86"/>
        <v>0</v>
      </c>
      <c r="D350" s="53"/>
      <c r="E350" s="53"/>
      <c r="F350" s="32">
        <f t="shared" si="101"/>
        <v>0</v>
      </c>
      <c r="G350" s="53"/>
      <c r="H350" s="53"/>
      <c r="I350" s="53"/>
      <c r="J350" s="32">
        <f t="shared" si="106"/>
        <v>0</v>
      </c>
      <c r="K350" s="53"/>
      <c r="L350" s="53"/>
      <c r="M350" s="53"/>
      <c r="N350" s="53"/>
      <c r="O350" s="53"/>
      <c r="P350" s="53"/>
      <c r="Q350" s="55"/>
      <c r="R350" s="41"/>
    </row>
    <row r="351" spans="1:18" ht="13.5" customHeight="1">
      <c r="A351" s="52" t="s">
        <v>141</v>
      </c>
      <c r="B351" s="50" t="s">
        <v>543</v>
      </c>
      <c r="C351" s="32">
        <f t="shared" si="86"/>
        <v>0</v>
      </c>
      <c r="D351" s="53"/>
      <c r="E351" s="53"/>
      <c r="F351" s="32">
        <f t="shared" si="101"/>
        <v>0</v>
      </c>
      <c r="G351" s="53"/>
      <c r="H351" s="53"/>
      <c r="I351" s="53"/>
      <c r="J351" s="32">
        <f t="shared" si="106"/>
        <v>0</v>
      </c>
      <c r="K351" s="53"/>
      <c r="L351" s="53"/>
      <c r="M351" s="53"/>
      <c r="N351" s="53"/>
      <c r="O351" s="53"/>
      <c r="P351" s="53"/>
      <c r="Q351" s="55"/>
      <c r="R351" s="41"/>
    </row>
    <row r="352" spans="1:18" ht="13.5" customHeight="1">
      <c r="A352" s="49" t="s">
        <v>143</v>
      </c>
      <c r="B352" s="50" t="s">
        <v>544</v>
      </c>
      <c r="C352" s="32">
        <f t="shared" si="86"/>
        <v>0</v>
      </c>
      <c r="D352" s="53"/>
      <c r="E352" s="53"/>
      <c r="F352" s="32">
        <f t="shared" si="101"/>
        <v>0</v>
      </c>
      <c r="G352" s="53"/>
      <c r="H352" s="53"/>
      <c r="I352" s="53"/>
      <c r="J352" s="32">
        <f t="shared" si="106"/>
        <v>0</v>
      </c>
      <c r="K352" s="53"/>
      <c r="L352" s="53"/>
      <c r="M352" s="53"/>
      <c r="N352" s="53"/>
      <c r="O352" s="53"/>
      <c r="P352" s="53"/>
      <c r="Q352" s="55"/>
      <c r="R352" s="41"/>
    </row>
    <row r="353" spans="1:18" ht="13.5" customHeight="1">
      <c r="A353" s="49" t="s">
        <v>145</v>
      </c>
      <c r="B353" s="59" t="s">
        <v>545</v>
      </c>
      <c r="C353" s="32">
        <f t="shared" si="86"/>
        <v>0</v>
      </c>
      <c r="D353" s="47">
        <f>SUM(D354:D358)</f>
        <v>0</v>
      </c>
      <c r="E353" s="47">
        <f>SUM(E354:E358)</f>
        <v>0</v>
      </c>
      <c r="F353" s="47">
        <f>SUM(F354:F358)</f>
        <v>0</v>
      </c>
      <c r="G353" s="47">
        <f aca="true" t="shared" si="108" ref="G353:O353">SUM(G354:G358)</f>
        <v>0</v>
      </c>
      <c r="H353" s="47">
        <f t="shared" si="108"/>
        <v>0</v>
      </c>
      <c r="I353" s="47">
        <f t="shared" si="108"/>
        <v>0</v>
      </c>
      <c r="J353" s="32">
        <f t="shared" si="106"/>
        <v>0</v>
      </c>
      <c r="K353" s="47">
        <f t="shared" si="108"/>
        <v>0</v>
      </c>
      <c r="L353" s="47">
        <f t="shared" si="108"/>
        <v>0</v>
      </c>
      <c r="M353" s="47">
        <f t="shared" si="108"/>
        <v>0</v>
      </c>
      <c r="N353" s="47">
        <f t="shared" si="108"/>
        <v>0</v>
      </c>
      <c r="O353" s="47">
        <f t="shared" si="108"/>
        <v>0</v>
      </c>
      <c r="P353" s="47">
        <f>SUM(P354:P358)</f>
        <v>0</v>
      </c>
      <c r="Q353" s="34">
        <f>SUM(Q354:Q358)</f>
        <v>0</v>
      </c>
      <c r="R353" s="34">
        <f>SUM(R354:R358)</f>
        <v>0</v>
      </c>
    </row>
    <row r="354" spans="1:18" ht="13.5" customHeight="1">
      <c r="A354" s="52" t="s">
        <v>147</v>
      </c>
      <c r="B354" s="60" t="s">
        <v>546</v>
      </c>
      <c r="C354" s="32">
        <f t="shared" si="86"/>
        <v>0</v>
      </c>
      <c r="D354" s="53"/>
      <c r="E354" s="53"/>
      <c r="F354" s="32">
        <f t="shared" si="101"/>
        <v>0</v>
      </c>
      <c r="G354" s="53"/>
      <c r="H354" s="53"/>
      <c r="I354" s="53"/>
      <c r="J354" s="32">
        <f t="shared" si="106"/>
        <v>0</v>
      </c>
      <c r="K354" s="53"/>
      <c r="L354" s="53"/>
      <c r="M354" s="53"/>
      <c r="N354" s="53"/>
      <c r="O354" s="53"/>
      <c r="P354" s="53"/>
      <c r="Q354" s="55"/>
      <c r="R354" s="41"/>
    </row>
    <row r="355" spans="1:18" ht="13.5" customHeight="1">
      <c r="A355" s="52" t="s">
        <v>149</v>
      </c>
      <c r="B355" s="60" t="s">
        <v>547</v>
      </c>
      <c r="C355" s="32">
        <f t="shared" si="86"/>
        <v>0</v>
      </c>
      <c r="D355" s="53"/>
      <c r="E355" s="53"/>
      <c r="F355" s="32">
        <f t="shared" si="101"/>
        <v>0</v>
      </c>
      <c r="G355" s="53"/>
      <c r="H355" s="53"/>
      <c r="I355" s="53"/>
      <c r="J355" s="32">
        <f t="shared" si="106"/>
        <v>0</v>
      </c>
      <c r="K355" s="53"/>
      <c r="L355" s="53"/>
      <c r="M355" s="53"/>
      <c r="N355" s="53"/>
      <c r="O355" s="53"/>
      <c r="P355" s="53"/>
      <c r="Q355" s="55"/>
      <c r="R355" s="41"/>
    </row>
    <row r="356" spans="1:18" ht="13.5" customHeight="1">
      <c r="A356" s="52" t="s">
        <v>151</v>
      </c>
      <c r="B356" s="60" t="s">
        <v>548</v>
      </c>
      <c r="C356" s="32">
        <f aca="true" t="shared" si="109" ref="C356:C419">D356+E356+G356+H356+I356+K356</f>
        <v>0</v>
      </c>
      <c r="D356" s="53"/>
      <c r="E356" s="53"/>
      <c r="F356" s="32">
        <f t="shared" si="101"/>
        <v>0</v>
      </c>
      <c r="G356" s="53"/>
      <c r="H356" s="53"/>
      <c r="I356" s="53"/>
      <c r="J356" s="32">
        <f t="shared" si="106"/>
        <v>0</v>
      </c>
      <c r="K356" s="53"/>
      <c r="L356" s="53"/>
      <c r="M356" s="53"/>
      <c r="N356" s="53"/>
      <c r="O356" s="53"/>
      <c r="P356" s="53"/>
      <c r="Q356" s="55"/>
      <c r="R356" s="41"/>
    </row>
    <row r="357" spans="1:18" ht="13.5" customHeight="1">
      <c r="A357" s="61" t="s">
        <v>153</v>
      </c>
      <c r="B357" s="60" t="s">
        <v>549</v>
      </c>
      <c r="C357" s="32">
        <f t="shared" si="109"/>
        <v>0</v>
      </c>
      <c r="D357" s="53"/>
      <c r="E357" s="53"/>
      <c r="F357" s="32">
        <f t="shared" si="101"/>
        <v>0</v>
      </c>
      <c r="G357" s="53"/>
      <c r="H357" s="53"/>
      <c r="I357" s="53"/>
      <c r="J357" s="32">
        <f t="shared" si="106"/>
        <v>0</v>
      </c>
      <c r="K357" s="53"/>
      <c r="L357" s="53"/>
      <c r="M357" s="53"/>
      <c r="N357" s="53"/>
      <c r="O357" s="53"/>
      <c r="P357" s="53"/>
      <c r="Q357" s="55"/>
      <c r="R357" s="41"/>
    </row>
    <row r="358" spans="1:18" ht="13.5" customHeight="1">
      <c r="A358" s="52" t="s">
        <v>141</v>
      </c>
      <c r="B358" s="60" t="s">
        <v>550</v>
      </c>
      <c r="C358" s="32">
        <f t="shared" si="109"/>
        <v>0</v>
      </c>
      <c r="D358" s="53"/>
      <c r="E358" s="53"/>
      <c r="F358" s="32">
        <f t="shared" si="101"/>
        <v>0</v>
      </c>
      <c r="G358" s="53"/>
      <c r="H358" s="53"/>
      <c r="I358" s="53"/>
      <c r="J358" s="32">
        <f t="shared" si="106"/>
        <v>0</v>
      </c>
      <c r="K358" s="53"/>
      <c r="L358" s="53"/>
      <c r="M358" s="53"/>
      <c r="N358" s="53"/>
      <c r="O358" s="53"/>
      <c r="P358" s="53"/>
      <c r="Q358" s="55"/>
      <c r="R358" s="41"/>
    </row>
    <row r="359" spans="1:18" ht="13.5" customHeight="1">
      <c r="A359" s="49" t="s">
        <v>156</v>
      </c>
      <c r="B359" s="60" t="s">
        <v>551</v>
      </c>
      <c r="C359" s="32">
        <f t="shared" si="109"/>
        <v>0</v>
      </c>
      <c r="D359" s="53"/>
      <c r="E359" s="53"/>
      <c r="F359" s="32">
        <f t="shared" si="101"/>
        <v>0</v>
      </c>
      <c r="G359" s="53"/>
      <c r="H359" s="53"/>
      <c r="I359" s="53"/>
      <c r="J359" s="32">
        <f t="shared" si="106"/>
        <v>0</v>
      </c>
      <c r="K359" s="53"/>
      <c r="L359" s="53"/>
      <c r="M359" s="53"/>
      <c r="N359" s="53"/>
      <c r="O359" s="53"/>
      <c r="P359" s="53"/>
      <c r="Q359" s="55"/>
      <c r="R359" s="41"/>
    </row>
    <row r="360" spans="1:18" ht="13.5" customHeight="1">
      <c r="A360" s="49" t="s">
        <v>158</v>
      </c>
      <c r="B360" s="60" t="s">
        <v>552</v>
      </c>
      <c r="C360" s="32">
        <f t="shared" si="109"/>
        <v>0</v>
      </c>
      <c r="D360" s="53"/>
      <c r="E360" s="53"/>
      <c r="F360" s="32">
        <f t="shared" si="101"/>
        <v>0</v>
      </c>
      <c r="G360" s="53"/>
      <c r="H360" s="53"/>
      <c r="I360" s="53"/>
      <c r="J360" s="32">
        <f t="shared" si="106"/>
        <v>0</v>
      </c>
      <c r="K360" s="53"/>
      <c r="L360" s="53"/>
      <c r="M360" s="53"/>
      <c r="N360" s="53"/>
      <c r="O360" s="53"/>
      <c r="P360" s="53"/>
      <c r="Q360" s="55"/>
      <c r="R360" s="41"/>
    </row>
    <row r="361" spans="1:18" ht="13.5" customHeight="1">
      <c r="A361" s="45" t="s">
        <v>160</v>
      </c>
      <c r="B361" s="46" t="s">
        <v>553</v>
      </c>
      <c r="C361" s="32">
        <f t="shared" si="109"/>
        <v>0</v>
      </c>
      <c r="D361" s="47">
        <f>D362+D384+D389+D394+D400+D401+D407</f>
        <v>0</v>
      </c>
      <c r="E361" s="47">
        <f>E362+E384+E389+E394+E400+E401+E407</f>
        <v>0</v>
      </c>
      <c r="F361" s="47">
        <f>F362+F384+F389+F394+F400+F401+F407</f>
        <v>0</v>
      </c>
      <c r="G361" s="47">
        <f aca="true" t="shared" si="110" ref="G361:O361">G362+G384+G389+G394+G400+G401+G407</f>
        <v>0</v>
      </c>
      <c r="H361" s="47">
        <f t="shared" si="110"/>
        <v>0</v>
      </c>
      <c r="I361" s="47">
        <f t="shared" si="110"/>
        <v>0</v>
      </c>
      <c r="J361" s="32">
        <f t="shared" si="106"/>
        <v>0</v>
      </c>
      <c r="K361" s="47">
        <f t="shared" si="110"/>
        <v>0</v>
      </c>
      <c r="L361" s="47">
        <f t="shared" si="110"/>
        <v>0</v>
      </c>
      <c r="M361" s="47">
        <f t="shared" si="110"/>
        <v>0</v>
      </c>
      <c r="N361" s="47">
        <f t="shared" si="110"/>
        <v>0</v>
      </c>
      <c r="O361" s="47">
        <f t="shared" si="110"/>
        <v>0</v>
      </c>
      <c r="P361" s="47">
        <f>P362+P384+P389+P394+P400+P401+P407</f>
        <v>0</v>
      </c>
      <c r="Q361" s="34">
        <f>Q362+Q384+Q389+Q394+Q400+Q401+Q407</f>
        <v>0</v>
      </c>
      <c r="R361" s="34">
        <f>R362+R384+R389+R394+R400+R401+R407</f>
        <v>0</v>
      </c>
    </row>
    <row r="362" spans="1:18" ht="13.5" customHeight="1">
      <c r="A362" s="49" t="s">
        <v>162</v>
      </c>
      <c r="B362" s="50" t="s">
        <v>554</v>
      </c>
      <c r="C362" s="32">
        <f t="shared" si="109"/>
        <v>0</v>
      </c>
      <c r="D362" s="47">
        <f>D363+D367+D382+D383</f>
        <v>0</v>
      </c>
      <c r="E362" s="47">
        <f>E363+E367+E382+E383</f>
        <v>0</v>
      </c>
      <c r="F362" s="47">
        <f>F363+F367+F382+F383</f>
        <v>0</v>
      </c>
      <c r="G362" s="47">
        <f aca="true" t="shared" si="111" ref="G362:O362">G363+G367+G382+G383</f>
        <v>0</v>
      </c>
      <c r="H362" s="47">
        <f t="shared" si="111"/>
        <v>0</v>
      </c>
      <c r="I362" s="47">
        <f t="shared" si="111"/>
        <v>0</v>
      </c>
      <c r="J362" s="32">
        <f t="shared" si="106"/>
        <v>0</v>
      </c>
      <c r="K362" s="47">
        <f t="shared" si="111"/>
        <v>0</v>
      </c>
      <c r="L362" s="47">
        <f t="shared" si="111"/>
        <v>0</v>
      </c>
      <c r="M362" s="47">
        <f t="shared" si="111"/>
        <v>0</v>
      </c>
      <c r="N362" s="47">
        <f t="shared" si="111"/>
        <v>0</v>
      </c>
      <c r="O362" s="47">
        <f t="shared" si="111"/>
        <v>0</v>
      </c>
      <c r="P362" s="47">
        <f>P363+P367+P382+P383</f>
        <v>0</v>
      </c>
      <c r="Q362" s="34">
        <f>Q363+Q367+Q382+Q383</f>
        <v>0</v>
      </c>
      <c r="R362" s="34">
        <f>R363+R367+R382+R383</f>
        <v>0</v>
      </c>
    </row>
    <row r="363" spans="1:18" ht="13.5" customHeight="1">
      <c r="A363" s="51" t="s">
        <v>164</v>
      </c>
      <c r="B363" s="50" t="s">
        <v>555</v>
      </c>
      <c r="C363" s="32">
        <f t="shared" si="109"/>
        <v>0</v>
      </c>
      <c r="D363" s="47">
        <f>SUM(D364:D366)</f>
        <v>0</v>
      </c>
      <c r="E363" s="47">
        <f>SUM(E364:E366)</f>
        <v>0</v>
      </c>
      <c r="F363" s="47">
        <f>SUM(F364:F366)</f>
        <v>0</v>
      </c>
      <c r="G363" s="47">
        <f aca="true" t="shared" si="112" ref="G363:O363">SUM(G364:G366)</f>
        <v>0</v>
      </c>
      <c r="H363" s="47">
        <f t="shared" si="112"/>
        <v>0</v>
      </c>
      <c r="I363" s="47">
        <f t="shared" si="112"/>
        <v>0</v>
      </c>
      <c r="J363" s="32">
        <f t="shared" si="106"/>
        <v>0</v>
      </c>
      <c r="K363" s="47">
        <f t="shared" si="112"/>
        <v>0</v>
      </c>
      <c r="L363" s="47">
        <f t="shared" si="112"/>
        <v>0</v>
      </c>
      <c r="M363" s="47">
        <f t="shared" si="112"/>
        <v>0</v>
      </c>
      <c r="N363" s="47">
        <f t="shared" si="112"/>
        <v>0</v>
      </c>
      <c r="O363" s="47">
        <f t="shared" si="112"/>
        <v>0</v>
      </c>
      <c r="P363" s="47">
        <f>SUM(P364:P366)</f>
        <v>0</v>
      </c>
      <c r="Q363" s="34">
        <f>SUM(Q364:Q366)</f>
        <v>0</v>
      </c>
      <c r="R363" s="34">
        <f>SUM(R364:R366)</f>
        <v>0</v>
      </c>
    </row>
    <row r="364" spans="1:18" ht="25.5">
      <c r="A364" s="52" t="s">
        <v>71</v>
      </c>
      <c r="B364" s="50" t="s">
        <v>556</v>
      </c>
      <c r="C364" s="32">
        <f t="shared" si="109"/>
        <v>0</v>
      </c>
      <c r="D364" s="53"/>
      <c r="E364" s="53"/>
      <c r="F364" s="32">
        <f t="shared" si="101"/>
        <v>0</v>
      </c>
      <c r="G364" s="53"/>
      <c r="H364" s="53"/>
      <c r="I364" s="53"/>
      <c r="J364" s="32">
        <f t="shared" si="106"/>
        <v>0</v>
      </c>
      <c r="K364" s="53"/>
      <c r="L364" s="53"/>
      <c r="M364" s="53"/>
      <c r="N364" s="53"/>
      <c r="O364" s="53"/>
      <c r="P364" s="53"/>
      <c r="Q364" s="55"/>
      <c r="R364" s="41"/>
    </row>
    <row r="365" spans="1:18" ht="13.5" customHeight="1">
      <c r="A365" s="52" t="s">
        <v>73</v>
      </c>
      <c r="B365" s="50" t="s">
        <v>557</v>
      </c>
      <c r="C365" s="32">
        <f t="shared" si="109"/>
        <v>0</v>
      </c>
      <c r="D365" s="53"/>
      <c r="E365" s="53"/>
      <c r="F365" s="32">
        <f t="shared" si="101"/>
        <v>0</v>
      </c>
      <c r="G365" s="53"/>
      <c r="H365" s="53"/>
      <c r="I365" s="53"/>
      <c r="J365" s="32">
        <f t="shared" si="106"/>
        <v>0</v>
      </c>
      <c r="K365" s="53"/>
      <c r="L365" s="53"/>
      <c r="M365" s="53"/>
      <c r="N365" s="53"/>
      <c r="O365" s="53"/>
      <c r="P365" s="53"/>
      <c r="Q365" s="55"/>
      <c r="R365" s="41"/>
    </row>
    <row r="366" spans="1:18" ht="13.5" customHeight="1">
      <c r="A366" s="56" t="s">
        <v>75</v>
      </c>
      <c r="B366" s="50" t="s">
        <v>558</v>
      </c>
      <c r="C366" s="32">
        <f t="shared" si="109"/>
        <v>0</v>
      </c>
      <c r="D366" s="53"/>
      <c r="E366" s="53"/>
      <c r="F366" s="32">
        <f t="shared" si="101"/>
        <v>0</v>
      </c>
      <c r="G366" s="53"/>
      <c r="H366" s="53"/>
      <c r="I366" s="53"/>
      <c r="J366" s="32">
        <f t="shared" si="106"/>
        <v>0</v>
      </c>
      <c r="K366" s="53"/>
      <c r="L366" s="53"/>
      <c r="M366" s="53"/>
      <c r="N366" s="53"/>
      <c r="O366" s="53"/>
      <c r="P366" s="53"/>
      <c r="Q366" s="55"/>
      <c r="R366" s="41"/>
    </row>
    <row r="367" spans="1:18" ht="13.5" customHeight="1">
      <c r="A367" s="51" t="s">
        <v>169</v>
      </c>
      <c r="B367" s="50" t="s">
        <v>559</v>
      </c>
      <c r="C367" s="32">
        <f t="shared" si="109"/>
        <v>0</v>
      </c>
      <c r="D367" s="47">
        <f>SUM(D368:D381)</f>
        <v>0</v>
      </c>
      <c r="E367" s="47">
        <f>SUM(E368:E381)</f>
        <v>0</v>
      </c>
      <c r="F367" s="47">
        <f>SUM(F368:F381)</f>
        <v>0</v>
      </c>
      <c r="G367" s="47">
        <f aca="true" t="shared" si="113" ref="G367:O367">SUM(G368:G381)</f>
        <v>0</v>
      </c>
      <c r="H367" s="47">
        <f t="shared" si="113"/>
        <v>0</v>
      </c>
      <c r="I367" s="47">
        <f t="shared" si="113"/>
        <v>0</v>
      </c>
      <c r="J367" s="32">
        <f t="shared" si="106"/>
        <v>0</v>
      </c>
      <c r="K367" s="47">
        <f t="shared" si="113"/>
        <v>0</v>
      </c>
      <c r="L367" s="47">
        <f t="shared" si="113"/>
        <v>0</v>
      </c>
      <c r="M367" s="47">
        <f t="shared" si="113"/>
        <v>0</v>
      </c>
      <c r="N367" s="47">
        <f t="shared" si="113"/>
        <v>0</v>
      </c>
      <c r="O367" s="47">
        <f t="shared" si="113"/>
        <v>0</v>
      </c>
      <c r="P367" s="47">
        <f>SUM(P368:P381)</f>
        <v>0</v>
      </c>
      <c r="Q367" s="34">
        <f>SUM(Q368:Q381)</f>
        <v>0</v>
      </c>
      <c r="R367" s="34">
        <f>SUM(R368:R381)</f>
        <v>0</v>
      </c>
    </row>
    <row r="368" spans="1:18" ht="13.5" customHeight="1">
      <c r="A368" s="52" t="s">
        <v>79</v>
      </c>
      <c r="B368" s="50" t="s">
        <v>560</v>
      </c>
      <c r="C368" s="32">
        <f t="shared" si="109"/>
        <v>0</v>
      </c>
      <c r="D368" s="53"/>
      <c r="E368" s="53"/>
      <c r="F368" s="32">
        <f t="shared" si="101"/>
        <v>0</v>
      </c>
      <c r="G368" s="53"/>
      <c r="H368" s="53"/>
      <c r="I368" s="53"/>
      <c r="J368" s="32">
        <f t="shared" si="106"/>
        <v>0</v>
      </c>
      <c r="K368" s="53"/>
      <c r="L368" s="53"/>
      <c r="M368" s="53"/>
      <c r="N368" s="53"/>
      <c r="O368" s="53"/>
      <c r="P368" s="53"/>
      <c r="Q368" s="55"/>
      <c r="R368" s="41"/>
    </row>
    <row r="369" spans="1:18" ht="13.5" customHeight="1">
      <c r="A369" s="52" t="s">
        <v>81</v>
      </c>
      <c r="B369" s="50" t="s">
        <v>561</v>
      </c>
      <c r="C369" s="32">
        <f t="shared" si="109"/>
        <v>0</v>
      </c>
      <c r="D369" s="53"/>
      <c r="E369" s="53"/>
      <c r="F369" s="32">
        <f t="shared" si="101"/>
        <v>0</v>
      </c>
      <c r="G369" s="53"/>
      <c r="H369" s="53"/>
      <c r="I369" s="53"/>
      <c r="J369" s="32">
        <f t="shared" si="106"/>
        <v>0</v>
      </c>
      <c r="K369" s="53"/>
      <c r="L369" s="53"/>
      <c r="M369" s="53"/>
      <c r="N369" s="53"/>
      <c r="O369" s="53"/>
      <c r="P369" s="53"/>
      <c r="Q369" s="55"/>
      <c r="R369" s="41"/>
    </row>
    <row r="370" spans="1:18" ht="13.5" customHeight="1">
      <c r="A370" s="52" t="s">
        <v>83</v>
      </c>
      <c r="B370" s="50" t="s">
        <v>562</v>
      </c>
      <c r="C370" s="32">
        <f t="shared" si="109"/>
        <v>0</v>
      </c>
      <c r="D370" s="53"/>
      <c r="E370" s="53"/>
      <c r="F370" s="32">
        <f t="shared" si="101"/>
        <v>0</v>
      </c>
      <c r="G370" s="53"/>
      <c r="H370" s="53"/>
      <c r="I370" s="53"/>
      <c r="J370" s="32">
        <f t="shared" si="106"/>
        <v>0</v>
      </c>
      <c r="K370" s="53"/>
      <c r="L370" s="53"/>
      <c r="M370" s="53"/>
      <c r="N370" s="53"/>
      <c r="O370" s="53"/>
      <c r="P370" s="53"/>
      <c r="Q370" s="55"/>
      <c r="R370" s="41"/>
    </row>
    <row r="371" spans="1:18" ht="13.5" customHeight="1">
      <c r="A371" s="56" t="s">
        <v>85</v>
      </c>
      <c r="B371" s="50" t="s">
        <v>563</v>
      </c>
      <c r="C371" s="32">
        <f t="shared" si="109"/>
        <v>0</v>
      </c>
      <c r="D371" s="53"/>
      <c r="E371" s="53"/>
      <c r="F371" s="32">
        <f t="shared" si="101"/>
        <v>0</v>
      </c>
      <c r="G371" s="53"/>
      <c r="H371" s="53"/>
      <c r="I371" s="53"/>
      <c r="J371" s="32">
        <f t="shared" si="106"/>
        <v>0</v>
      </c>
      <c r="K371" s="53"/>
      <c r="L371" s="53"/>
      <c r="M371" s="53"/>
      <c r="N371" s="53"/>
      <c r="O371" s="53"/>
      <c r="P371" s="53"/>
      <c r="Q371" s="55"/>
      <c r="R371" s="41"/>
    </row>
    <row r="372" spans="1:18" ht="13.5" customHeight="1">
      <c r="A372" s="56" t="s">
        <v>87</v>
      </c>
      <c r="B372" s="50" t="s">
        <v>564</v>
      </c>
      <c r="C372" s="32">
        <f t="shared" si="109"/>
        <v>0</v>
      </c>
      <c r="D372" s="53"/>
      <c r="E372" s="53"/>
      <c r="F372" s="32">
        <f t="shared" si="101"/>
        <v>0</v>
      </c>
      <c r="G372" s="53"/>
      <c r="H372" s="53"/>
      <c r="I372" s="53"/>
      <c r="J372" s="32">
        <f t="shared" si="106"/>
        <v>0</v>
      </c>
      <c r="K372" s="53"/>
      <c r="L372" s="53"/>
      <c r="M372" s="53"/>
      <c r="N372" s="53"/>
      <c r="O372" s="53"/>
      <c r="P372" s="53"/>
      <c r="Q372" s="55"/>
      <c r="R372" s="41"/>
    </row>
    <row r="373" spans="1:18" ht="13.5" customHeight="1">
      <c r="A373" s="56" t="s">
        <v>89</v>
      </c>
      <c r="B373" s="50" t="s">
        <v>565</v>
      </c>
      <c r="C373" s="32">
        <f t="shared" si="109"/>
        <v>0</v>
      </c>
      <c r="D373" s="57"/>
      <c r="E373" s="57"/>
      <c r="F373" s="32">
        <f t="shared" si="101"/>
        <v>0</v>
      </c>
      <c r="G373" s="57"/>
      <c r="H373" s="57"/>
      <c r="I373" s="57"/>
      <c r="J373" s="32">
        <f t="shared" si="106"/>
        <v>0</v>
      </c>
      <c r="K373" s="57"/>
      <c r="L373" s="57"/>
      <c r="M373" s="57"/>
      <c r="N373" s="57"/>
      <c r="O373" s="57"/>
      <c r="P373" s="57"/>
      <c r="Q373" s="55"/>
      <c r="R373" s="41"/>
    </row>
    <row r="374" spans="1:18" ht="13.5" customHeight="1">
      <c r="A374" s="56" t="s">
        <v>91</v>
      </c>
      <c r="B374" s="50" t="s">
        <v>566</v>
      </c>
      <c r="C374" s="32">
        <f t="shared" si="109"/>
        <v>0</v>
      </c>
      <c r="D374" s="57"/>
      <c r="E374" s="57"/>
      <c r="F374" s="32">
        <f t="shared" si="101"/>
        <v>0</v>
      </c>
      <c r="G374" s="57"/>
      <c r="H374" s="57"/>
      <c r="I374" s="57"/>
      <c r="J374" s="32">
        <f t="shared" si="106"/>
        <v>0</v>
      </c>
      <c r="K374" s="57"/>
      <c r="L374" s="57"/>
      <c r="M374" s="57"/>
      <c r="N374" s="57"/>
      <c r="O374" s="57"/>
      <c r="P374" s="57"/>
      <c r="Q374" s="55"/>
      <c r="R374" s="41"/>
    </row>
    <row r="375" spans="1:18" ht="13.5" customHeight="1">
      <c r="A375" s="56" t="s">
        <v>93</v>
      </c>
      <c r="B375" s="50" t="s">
        <v>567</v>
      </c>
      <c r="C375" s="32">
        <f t="shared" si="109"/>
        <v>0</v>
      </c>
      <c r="D375" s="53"/>
      <c r="E375" s="53"/>
      <c r="F375" s="32">
        <f t="shared" si="101"/>
        <v>0</v>
      </c>
      <c r="G375" s="53"/>
      <c r="H375" s="53"/>
      <c r="I375" s="53"/>
      <c r="J375" s="32">
        <f t="shared" si="106"/>
        <v>0</v>
      </c>
      <c r="K375" s="53"/>
      <c r="L375" s="53"/>
      <c r="M375" s="53"/>
      <c r="N375" s="53"/>
      <c r="O375" s="53"/>
      <c r="P375" s="53"/>
      <c r="Q375" s="55"/>
      <c r="R375" s="41"/>
    </row>
    <row r="376" spans="1:18" ht="13.5" customHeight="1">
      <c r="A376" s="56" t="s">
        <v>95</v>
      </c>
      <c r="B376" s="50" t="s">
        <v>568</v>
      </c>
      <c r="C376" s="32">
        <f t="shared" si="109"/>
        <v>0</v>
      </c>
      <c r="D376" s="53"/>
      <c r="E376" s="53"/>
      <c r="F376" s="32">
        <f t="shared" si="101"/>
        <v>0</v>
      </c>
      <c r="G376" s="53"/>
      <c r="H376" s="53"/>
      <c r="I376" s="53"/>
      <c r="J376" s="32">
        <f t="shared" si="106"/>
        <v>0</v>
      </c>
      <c r="K376" s="53"/>
      <c r="L376" s="53"/>
      <c r="M376" s="53"/>
      <c r="N376" s="53"/>
      <c r="O376" s="53"/>
      <c r="P376" s="53"/>
      <c r="Q376" s="55"/>
      <c r="R376" s="41"/>
    </row>
    <row r="377" spans="1:18" ht="13.5" customHeight="1">
      <c r="A377" s="58" t="s">
        <v>97</v>
      </c>
      <c r="B377" s="50" t="s">
        <v>569</v>
      </c>
      <c r="C377" s="32">
        <f t="shared" si="109"/>
        <v>0</v>
      </c>
      <c r="D377" s="53"/>
      <c r="E377" s="53"/>
      <c r="F377" s="32">
        <f t="shared" si="101"/>
        <v>0</v>
      </c>
      <c r="G377" s="53"/>
      <c r="H377" s="53"/>
      <c r="I377" s="53"/>
      <c r="J377" s="32">
        <f t="shared" si="106"/>
        <v>0</v>
      </c>
      <c r="K377" s="53"/>
      <c r="L377" s="53"/>
      <c r="M377" s="53"/>
      <c r="N377" s="53"/>
      <c r="O377" s="53"/>
      <c r="P377" s="53"/>
      <c r="Q377" s="55"/>
      <c r="R377" s="41"/>
    </row>
    <row r="378" spans="1:18" ht="13.5" customHeight="1">
      <c r="A378" s="52" t="s">
        <v>99</v>
      </c>
      <c r="B378" s="50" t="s">
        <v>570</v>
      </c>
      <c r="C378" s="32">
        <f t="shared" si="109"/>
        <v>0</v>
      </c>
      <c r="D378" s="53"/>
      <c r="E378" s="53"/>
      <c r="F378" s="32">
        <f t="shared" si="101"/>
        <v>0</v>
      </c>
      <c r="G378" s="53"/>
      <c r="H378" s="53"/>
      <c r="I378" s="53"/>
      <c r="J378" s="32">
        <f t="shared" si="106"/>
        <v>0</v>
      </c>
      <c r="K378" s="53"/>
      <c r="L378" s="53"/>
      <c r="M378" s="53"/>
      <c r="N378" s="53"/>
      <c r="O378" s="53"/>
      <c r="P378" s="53"/>
      <c r="Q378" s="55"/>
      <c r="R378" s="41"/>
    </row>
    <row r="379" spans="1:18" ht="13.5" customHeight="1">
      <c r="A379" s="52" t="s">
        <v>101</v>
      </c>
      <c r="B379" s="50" t="s">
        <v>571</v>
      </c>
      <c r="C379" s="32">
        <f t="shared" si="109"/>
        <v>0</v>
      </c>
      <c r="D379" s="53"/>
      <c r="E379" s="53"/>
      <c r="F379" s="32">
        <f t="shared" si="101"/>
        <v>0</v>
      </c>
      <c r="G379" s="53"/>
      <c r="H379" s="53"/>
      <c r="I379" s="53"/>
      <c r="J379" s="32">
        <f t="shared" si="106"/>
        <v>0</v>
      </c>
      <c r="K379" s="53"/>
      <c r="L379" s="53"/>
      <c r="M379" s="53"/>
      <c r="N379" s="53"/>
      <c r="O379" s="53"/>
      <c r="P379" s="53"/>
      <c r="Q379" s="55"/>
      <c r="R379" s="41"/>
    </row>
    <row r="380" spans="1:18" ht="13.5" customHeight="1">
      <c r="A380" s="52" t="s">
        <v>103</v>
      </c>
      <c r="B380" s="50" t="s">
        <v>572</v>
      </c>
      <c r="C380" s="32">
        <f t="shared" si="109"/>
        <v>0</v>
      </c>
      <c r="D380" s="53"/>
      <c r="E380" s="53"/>
      <c r="F380" s="32">
        <f aca="true" t="shared" si="114" ref="F380:F457">D380*0.02+E380*0.03</f>
        <v>0</v>
      </c>
      <c r="G380" s="53"/>
      <c r="H380" s="53"/>
      <c r="I380" s="53"/>
      <c r="J380" s="32">
        <f t="shared" si="106"/>
        <v>0</v>
      </c>
      <c r="K380" s="53"/>
      <c r="L380" s="53"/>
      <c r="M380" s="53"/>
      <c r="N380" s="53"/>
      <c r="O380" s="53"/>
      <c r="P380" s="53"/>
      <c r="Q380" s="55"/>
      <c r="R380" s="41"/>
    </row>
    <row r="381" spans="1:18" ht="13.5" customHeight="1">
      <c r="A381" s="52" t="s">
        <v>105</v>
      </c>
      <c r="B381" s="50" t="s">
        <v>573</v>
      </c>
      <c r="C381" s="32">
        <f t="shared" si="109"/>
        <v>0</v>
      </c>
      <c r="D381" s="53"/>
      <c r="E381" s="53"/>
      <c r="F381" s="32">
        <f t="shared" si="114"/>
        <v>0</v>
      </c>
      <c r="G381" s="53"/>
      <c r="H381" s="53"/>
      <c r="I381" s="53"/>
      <c r="J381" s="32">
        <f t="shared" si="106"/>
        <v>0</v>
      </c>
      <c r="K381" s="53"/>
      <c r="L381" s="53"/>
      <c r="M381" s="53"/>
      <c r="N381" s="53"/>
      <c r="O381" s="53"/>
      <c r="P381" s="53"/>
      <c r="Q381" s="55"/>
      <c r="R381" s="41"/>
    </row>
    <row r="382" spans="1:18" ht="13.5" customHeight="1">
      <c r="A382" s="51" t="s">
        <v>185</v>
      </c>
      <c r="B382" s="50" t="s">
        <v>574</v>
      </c>
      <c r="C382" s="32">
        <f t="shared" si="109"/>
        <v>0</v>
      </c>
      <c r="D382" s="53"/>
      <c r="E382" s="53"/>
      <c r="F382" s="32">
        <f t="shared" si="114"/>
        <v>0</v>
      </c>
      <c r="G382" s="53"/>
      <c r="H382" s="53"/>
      <c r="I382" s="53"/>
      <c r="J382" s="32">
        <f t="shared" si="106"/>
        <v>0</v>
      </c>
      <c r="K382" s="53"/>
      <c r="L382" s="53"/>
      <c r="M382" s="53"/>
      <c r="N382" s="53"/>
      <c r="O382" s="53"/>
      <c r="P382" s="53"/>
      <c r="Q382" s="55"/>
      <c r="R382" s="41"/>
    </row>
    <row r="383" spans="1:18" ht="13.5" customHeight="1">
      <c r="A383" s="51" t="s">
        <v>187</v>
      </c>
      <c r="B383" s="50" t="s">
        <v>575</v>
      </c>
      <c r="C383" s="32">
        <f t="shared" si="109"/>
        <v>0</v>
      </c>
      <c r="D383" s="53"/>
      <c r="E383" s="53"/>
      <c r="F383" s="32">
        <f t="shared" si="114"/>
        <v>0</v>
      </c>
      <c r="G383" s="53"/>
      <c r="H383" s="53"/>
      <c r="I383" s="53"/>
      <c r="J383" s="32">
        <f t="shared" si="106"/>
        <v>0</v>
      </c>
      <c r="K383" s="53"/>
      <c r="L383" s="53"/>
      <c r="M383" s="53"/>
      <c r="N383" s="53"/>
      <c r="O383" s="53"/>
      <c r="P383" s="53"/>
      <c r="Q383" s="55"/>
      <c r="R383" s="41"/>
    </row>
    <row r="384" spans="1:18" ht="13.5" customHeight="1">
      <c r="A384" s="49" t="s">
        <v>189</v>
      </c>
      <c r="B384" s="50" t="s">
        <v>576</v>
      </c>
      <c r="C384" s="32">
        <f t="shared" si="109"/>
        <v>0</v>
      </c>
      <c r="D384" s="47">
        <f>SUM(D385:D388)</f>
        <v>0</v>
      </c>
      <c r="E384" s="47">
        <f>SUM(E385:E388)</f>
        <v>0</v>
      </c>
      <c r="F384" s="47">
        <f>SUM(F385:F388)</f>
        <v>0</v>
      </c>
      <c r="G384" s="47">
        <f aca="true" t="shared" si="115" ref="G384:O384">SUM(G385:G388)</f>
        <v>0</v>
      </c>
      <c r="H384" s="47">
        <f t="shared" si="115"/>
        <v>0</v>
      </c>
      <c r="I384" s="47">
        <f t="shared" si="115"/>
        <v>0</v>
      </c>
      <c r="J384" s="32">
        <f t="shared" si="106"/>
        <v>0</v>
      </c>
      <c r="K384" s="47">
        <f t="shared" si="115"/>
        <v>0</v>
      </c>
      <c r="L384" s="47">
        <f t="shared" si="115"/>
        <v>0</v>
      </c>
      <c r="M384" s="47">
        <f t="shared" si="115"/>
        <v>0</v>
      </c>
      <c r="N384" s="47">
        <f t="shared" si="115"/>
        <v>0</v>
      </c>
      <c r="O384" s="47">
        <f t="shared" si="115"/>
        <v>0</v>
      </c>
      <c r="P384" s="47">
        <f>SUM(P385:P388)</f>
        <v>0</v>
      </c>
      <c r="Q384" s="34">
        <f>SUM(Q385:Q388)</f>
        <v>0</v>
      </c>
      <c r="R384" s="34">
        <f>SUM(R385:R388)</f>
        <v>0</v>
      </c>
    </row>
    <row r="385" spans="1:18" ht="13.5" customHeight="1">
      <c r="A385" s="52" t="s">
        <v>113</v>
      </c>
      <c r="B385" s="50" t="s">
        <v>577</v>
      </c>
      <c r="C385" s="32">
        <f t="shared" si="109"/>
        <v>0</v>
      </c>
      <c r="D385" s="57"/>
      <c r="E385" s="57"/>
      <c r="F385" s="32">
        <f t="shared" si="114"/>
        <v>0</v>
      </c>
      <c r="G385" s="57"/>
      <c r="H385" s="57"/>
      <c r="I385" s="57"/>
      <c r="J385" s="32">
        <f t="shared" si="106"/>
        <v>0</v>
      </c>
      <c r="K385" s="57"/>
      <c r="L385" s="57"/>
      <c r="M385" s="57"/>
      <c r="N385" s="57"/>
      <c r="O385" s="57"/>
      <c r="P385" s="57"/>
      <c r="Q385" s="55"/>
      <c r="R385" s="41"/>
    </row>
    <row r="386" spans="1:18" ht="13.5" customHeight="1">
      <c r="A386" s="52" t="s">
        <v>115</v>
      </c>
      <c r="B386" s="50" t="s">
        <v>578</v>
      </c>
      <c r="C386" s="32">
        <f t="shared" si="109"/>
        <v>0</v>
      </c>
      <c r="D386" s="53"/>
      <c r="E386" s="53"/>
      <c r="F386" s="32">
        <f t="shared" si="114"/>
        <v>0</v>
      </c>
      <c r="G386" s="53"/>
      <c r="H386" s="53"/>
      <c r="I386" s="53"/>
      <c r="J386" s="32">
        <f t="shared" si="106"/>
        <v>0</v>
      </c>
      <c r="K386" s="53"/>
      <c r="L386" s="53"/>
      <c r="M386" s="53"/>
      <c r="N386" s="53"/>
      <c r="O386" s="53"/>
      <c r="P386" s="53"/>
      <c r="Q386" s="55"/>
      <c r="R386" s="41"/>
    </row>
    <row r="387" spans="1:18" ht="13.5" customHeight="1">
      <c r="A387" s="52" t="s">
        <v>117</v>
      </c>
      <c r="B387" s="50" t="s">
        <v>579</v>
      </c>
      <c r="C387" s="32">
        <f t="shared" si="109"/>
        <v>0</v>
      </c>
      <c r="D387" s="53"/>
      <c r="E387" s="53"/>
      <c r="F387" s="32">
        <f t="shared" si="114"/>
        <v>0</v>
      </c>
      <c r="G387" s="53"/>
      <c r="H387" s="53"/>
      <c r="I387" s="53"/>
      <c r="J387" s="32">
        <f t="shared" si="106"/>
        <v>0</v>
      </c>
      <c r="K387" s="53"/>
      <c r="L387" s="53"/>
      <c r="M387" s="53"/>
      <c r="N387" s="53"/>
      <c r="O387" s="53"/>
      <c r="P387" s="53"/>
      <c r="Q387" s="55"/>
      <c r="R387" s="41"/>
    </row>
    <row r="388" spans="1:18" ht="13.5" customHeight="1">
      <c r="A388" s="52" t="s">
        <v>119</v>
      </c>
      <c r="B388" s="50" t="s">
        <v>580</v>
      </c>
      <c r="C388" s="32">
        <f t="shared" si="109"/>
        <v>0</v>
      </c>
      <c r="D388" s="53"/>
      <c r="E388" s="53"/>
      <c r="F388" s="32">
        <f t="shared" si="114"/>
        <v>0</v>
      </c>
      <c r="G388" s="53"/>
      <c r="H388" s="53"/>
      <c r="I388" s="53"/>
      <c r="J388" s="32">
        <f t="shared" si="106"/>
        <v>0</v>
      </c>
      <c r="K388" s="53"/>
      <c r="L388" s="53"/>
      <c r="M388" s="53"/>
      <c r="N388" s="53"/>
      <c r="O388" s="53"/>
      <c r="P388" s="53"/>
      <c r="Q388" s="55"/>
      <c r="R388" s="41"/>
    </row>
    <row r="389" spans="1:18" ht="13.5" customHeight="1">
      <c r="A389" s="49" t="s">
        <v>195</v>
      </c>
      <c r="B389" s="50" t="s">
        <v>581</v>
      </c>
      <c r="C389" s="32">
        <f t="shared" si="109"/>
        <v>0</v>
      </c>
      <c r="D389" s="47">
        <f>SUM(D390:D393)</f>
        <v>0</v>
      </c>
      <c r="E389" s="47">
        <f>SUM(E390:E393)</f>
        <v>0</v>
      </c>
      <c r="F389" s="47">
        <f>SUM(F390:F393)</f>
        <v>0</v>
      </c>
      <c r="G389" s="47">
        <f aca="true" t="shared" si="116" ref="G389:O389">SUM(G390:G393)</f>
        <v>0</v>
      </c>
      <c r="H389" s="47">
        <f t="shared" si="116"/>
        <v>0</v>
      </c>
      <c r="I389" s="47">
        <f t="shared" si="116"/>
        <v>0</v>
      </c>
      <c r="J389" s="32">
        <f t="shared" si="106"/>
        <v>0</v>
      </c>
      <c r="K389" s="47">
        <f t="shared" si="116"/>
        <v>0</v>
      </c>
      <c r="L389" s="47">
        <f t="shared" si="116"/>
        <v>0</v>
      </c>
      <c r="M389" s="47">
        <f t="shared" si="116"/>
        <v>0</v>
      </c>
      <c r="N389" s="47">
        <f t="shared" si="116"/>
        <v>0</v>
      </c>
      <c r="O389" s="47">
        <f t="shared" si="116"/>
        <v>0</v>
      </c>
      <c r="P389" s="47">
        <f>SUM(P390:P393)</f>
        <v>0</v>
      </c>
      <c r="Q389" s="34">
        <f>SUM(Q390:Q393)</f>
        <v>0</v>
      </c>
      <c r="R389" s="34">
        <f>SUM(R390:R393)</f>
        <v>0</v>
      </c>
    </row>
    <row r="390" spans="1:18" ht="13.5" customHeight="1">
      <c r="A390" s="52" t="s">
        <v>123</v>
      </c>
      <c r="B390" s="50" t="s">
        <v>582</v>
      </c>
      <c r="C390" s="32">
        <f t="shared" si="109"/>
        <v>0</v>
      </c>
      <c r="D390" s="53"/>
      <c r="E390" s="53"/>
      <c r="F390" s="32">
        <f t="shared" si="114"/>
        <v>0</v>
      </c>
      <c r="G390" s="53"/>
      <c r="H390" s="53"/>
      <c r="I390" s="53"/>
      <c r="J390" s="32">
        <f t="shared" si="106"/>
        <v>0</v>
      </c>
      <c r="K390" s="53"/>
      <c r="L390" s="53"/>
      <c r="M390" s="53"/>
      <c r="N390" s="53"/>
      <c r="O390" s="53"/>
      <c r="P390" s="53"/>
      <c r="Q390" s="55"/>
      <c r="R390" s="41"/>
    </row>
    <row r="391" spans="1:18" ht="13.5" customHeight="1">
      <c r="A391" s="52" t="s">
        <v>125</v>
      </c>
      <c r="B391" s="50" t="s">
        <v>583</v>
      </c>
      <c r="C391" s="32">
        <f t="shared" si="109"/>
        <v>0</v>
      </c>
      <c r="D391" s="53"/>
      <c r="E391" s="53"/>
      <c r="F391" s="32">
        <f t="shared" si="114"/>
        <v>0</v>
      </c>
      <c r="G391" s="53"/>
      <c r="H391" s="53"/>
      <c r="I391" s="53"/>
      <c r="J391" s="32">
        <f t="shared" si="106"/>
        <v>0</v>
      </c>
      <c r="K391" s="53"/>
      <c r="L391" s="53"/>
      <c r="M391" s="53"/>
      <c r="N391" s="53"/>
      <c r="O391" s="53"/>
      <c r="P391" s="53"/>
      <c r="Q391" s="55"/>
      <c r="R391" s="41"/>
    </row>
    <row r="392" spans="1:18" ht="13.5" customHeight="1">
      <c r="A392" s="52" t="s">
        <v>127</v>
      </c>
      <c r="B392" s="50" t="s">
        <v>584</v>
      </c>
      <c r="C392" s="32">
        <f t="shared" si="109"/>
        <v>0</v>
      </c>
      <c r="D392" s="53"/>
      <c r="E392" s="53"/>
      <c r="F392" s="32">
        <f t="shared" si="114"/>
        <v>0</v>
      </c>
      <c r="G392" s="53"/>
      <c r="H392" s="53"/>
      <c r="I392" s="53"/>
      <c r="J392" s="32">
        <f t="shared" si="106"/>
        <v>0</v>
      </c>
      <c r="K392" s="53"/>
      <c r="L392" s="53"/>
      <c r="M392" s="53"/>
      <c r="N392" s="53"/>
      <c r="O392" s="53"/>
      <c r="P392" s="53"/>
      <c r="Q392" s="55"/>
      <c r="R392" s="41"/>
    </row>
    <row r="393" spans="1:18" ht="13.5" customHeight="1">
      <c r="A393" s="52" t="s">
        <v>129</v>
      </c>
      <c r="B393" s="50" t="s">
        <v>585</v>
      </c>
      <c r="C393" s="32">
        <f t="shared" si="109"/>
        <v>0</v>
      </c>
      <c r="D393" s="53"/>
      <c r="E393" s="53"/>
      <c r="F393" s="32">
        <f t="shared" si="114"/>
        <v>0</v>
      </c>
      <c r="G393" s="53"/>
      <c r="H393" s="53"/>
      <c r="I393" s="53"/>
      <c r="J393" s="32">
        <f t="shared" si="106"/>
        <v>0</v>
      </c>
      <c r="K393" s="53"/>
      <c r="L393" s="53"/>
      <c r="M393" s="53"/>
      <c r="N393" s="53"/>
      <c r="O393" s="53"/>
      <c r="P393" s="53"/>
      <c r="Q393" s="55"/>
      <c r="R393" s="41"/>
    </row>
    <row r="394" spans="1:18" ht="13.5" customHeight="1">
      <c r="A394" s="49" t="s">
        <v>201</v>
      </c>
      <c r="B394" s="50" t="s">
        <v>586</v>
      </c>
      <c r="C394" s="32">
        <f t="shared" si="109"/>
        <v>0</v>
      </c>
      <c r="D394" s="47">
        <f>SUM(D395:D399)</f>
        <v>0</v>
      </c>
      <c r="E394" s="47">
        <f>SUM(E395:E399)</f>
        <v>0</v>
      </c>
      <c r="F394" s="47">
        <f>SUM(F395:F399)</f>
        <v>0</v>
      </c>
      <c r="G394" s="47">
        <f aca="true" t="shared" si="117" ref="G394:O394">SUM(G395:G399)</f>
        <v>0</v>
      </c>
      <c r="H394" s="47">
        <f t="shared" si="117"/>
        <v>0</v>
      </c>
      <c r="I394" s="47">
        <f t="shared" si="117"/>
        <v>0</v>
      </c>
      <c r="J394" s="32">
        <f t="shared" si="106"/>
        <v>0</v>
      </c>
      <c r="K394" s="47">
        <f t="shared" si="117"/>
        <v>0</v>
      </c>
      <c r="L394" s="47">
        <f t="shared" si="117"/>
        <v>0</v>
      </c>
      <c r="M394" s="47">
        <f t="shared" si="117"/>
        <v>0</v>
      </c>
      <c r="N394" s="47">
        <f t="shared" si="117"/>
        <v>0</v>
      </c>
      <c r="O394" s="47">
        <f t="shared" si="117"/>
        <v>0</v>
      </c>
      <c r="P394" s="47">
        <f>SUM(P395:P399)</f>
        <v>0</v>
      </c>
      <c r="Q394" s="34">
        <f>SUM(Q395:Q399)</f>
        <v>0</v>
      </c>
      <c r="R394" s="34">
        <f>SUM(R395:R399)</f>
        <v>0</v>
      </c>
    </row>
    <row r="395" spans="1:18" ht="13.5" customHeight="1">
      <c r="A395" s="52" t="s">
        <v>133</v>
      </c>
      <c r="B395" s="50" t="s">
        <v>587</v>
      </c>
      <c r="C395" s="32">
        <f t="shared" si="109"/>
        <v>0</v>
      </c>
      <c r="D395" s="53"/>
      <c r="E395" s="53"/>
      <c r="F395" s="32">
        <f t="shared" si="114"/>
        <v>0</v>
      </c>
      <c r="G395" s="53"/>
      <c r="H395" s="53"/>
      <c r="I395" s="53"/>
      <c r="J395" s="32">
        <f t="shared" si="106"/>
        <v>0</v>
      </c>
      <c r="K395" s="53"/>
      <c r="L395" s="53"/>
      <c r="M395" s="53"/>
      <c r="N395" s="53"/>
      <c r="O395" s="53"/>
      <c r="P395" s="53"/>
      <c r="Q395" s="55"/>
      <c r="R395" s="41"/>
    </row>
    <row r="396" spans="1:18" ht="13.5" customHeight="1">
      <c r="A396" s="52" t="s">
        <v>135</v>
      </c>
      <c r="B396" s="50" t="s">
        <v>588</v>
      </c>
      <c r="C396" s="32">
        <f t="shared" si="109"/>
        <v>0</v>
      </c>
      <c r="D396" s="53"/>
      <c r="E396" s="53"/>
      <c r="F396" s="32">
        <f t="shared" si="114"/>
        <v>0</v>
      </c>
      <c r="G396" s="53"/>
      <c r="H396" s="53"/>
      <c r="I396" s="53"/>
      <c r="J396" s="32">
        <f t="shared" si="106"/>
        <v>0</v>
      </c>
      <c r="K396" s="53"/>
      <c r="L396" s="53"/>
      <c r="M396" s="53"/>
      <c r="N396" s="53"/>
      <c r="O396" s="53"/>
      <c r="P396" s="53"/>
      <c r="Q396" s="55"/>
      <c r="R396" s="41"/>
    </row>
    <row r="397" spans="1:18" ht="13.5" customHeight="1">
      <c r="A397" s="52" t="s">
        <v>137</v>
      </c>
      <c r="B397" s="50" t="s">
        <v>589</v>
      </c>
      <c r="C397" s="32">
        <f t="shared" si="109"/>
        <v>0</v>
      </c>
      <c r="D397" s="57"/>
      <c r="E397" s="57"/>
      <c r="F397" s="32">
        <f t="shared" si="114"/>
        <v>0</v>
      </c>
      <c r="G397" s="57"/>
      <c r="H397" s="57"/>
      <c r="I397" s="57"/>
      <c r="J397" s="32">
        <f t="shared" si="106"/>
        <v>0</v>
      </c>
      <c r="K397" s="57"/>
      <c r="L397" s="57"/>
      <c r="M397" s="57"/>
      <c r="N397" s="57"/>
      <c r="O397" s="57"/>
      <c r="P397" s="57"/>
      <c r="Q397" s="55"/>
      <c r="R397" s="41"/>
    </row>
    <row r="398" spans="1:18" ht="13.5" customHeight="1">
      <c r="A398" s="52" t="s">
        <v>139</v>
      </c>
      <c r="B398" s="50" t="s">
        <v>590</v>
      </c>
      <c r="C398" s="32">
        <f t="shared" si="109"/>
        <v>0</v>
      </c>
      <c r="D398" s="53"/>
      <c r="E398" s="53"/>
      <c r="F398" s="32">
        <f t="shared" si="114"/>
        <v>0</v>
      </c>
      <c r="G398" s="53"/>
      <c r="H398" s="53"/>
      <c r="I398" s="53"/>
      <c r="J398" s="32">
        <f t="shared" si="106"/>
        <v>0</v>
      </c>
      <c r="K398" s="53"/>
      <c r="L398" s="53"/>
      <c r="M398" s="53"/>
      <c r="N398" s="53"/>
      <c r="O398" s="53"/>
      <c r="P398" s="53"/>
      <c r="Q398" s="55"/>
      <c r="R398" s="41"/>
    </row>
    <row r="399" spans="1:18" ht="13.5" customHeight="1">
      <c r="A399" s="52" t="s">
        <v>141</v>
      </c>
      <c r="B399" s="50" t="s">
        <v>591</v>
      </c>
      <c r="C399" s="32">
        <f t="shared" si="109"/>
        <v>0</v>
      </c>
      <c r="D399" s="53"/>
      <c r="E399" s="53"/>
      <c r="F399" s="32">
        <f t="shared" si="114"/>
        <v>0</v>
      </c>
      <c r="G399" s="53"/>
      <c r="H399" s="53"/>
      <c r="I399" s="53"/>
      <c r="J399" s="32">
        <f t="shared" si="106"/>
        <v>0</v>
      </c>
      <c r="K399" s="53"/>
      <c r="L399" s="53"/>
      <c r="M399" s="53"/>
      <c r="N399" s="53"/>
      <c r="O399" s="53"/>
      <c r="P399" s="53"/>
      <c r="Q399" s="55"/>
      <c r="R399" s="41"/>
    </row>
    <row r="400" spans="1:18" ht="13.5" customHeight="1">
      <c r="A400" s="49" t="s">
        <v>208</v>
      </c>
      <c r="B400" s="50" t="s">
        <v>592</v>
      </c>
      <c r="C400" s="32">
        <f t="shared" si="109"/>
        <v>0</v>
      </c>
      <c r="D400" s="53"/>
      <c r="E400" s="53"/>
      <c r="F400" s="32">
        <f t="shared" si="114"/>
        <v>0</v>
      </c>
      <c r="G400" s="53"/>
      <c r="H400" s="53"/>
      <c r="I400" s="53"/>
      <c r="J400" s="32">
        <f t="shared" si="106"/>
        <v>0</v>
      </c>
      <c r="K400" s="53"/>
      <c r="L400" s="53"/>
      <c r="M400" s="53"/>
      <c r="N400" s="53"/>
      <c r="O400" s="53"/>
      <c r="P400" s="53"/>
      <c r="Q400" s="55"/>
      <c r="R400" s="41"/>
    </row>
    <row r="401" spans="1:18" ht="13.5" customHeight="1">
      <c r="A401" s="49" t="s">
        <v>210</v>
      </c>
      <c r="B401" s="59" t="s">
        <v>593</v>
      </c>
      <c r="C401" s="32">
        <f t="shared" si="109"/>
        <v>0</v>
      </c>
      <c r="D401" s="47">
        <f>SUM(D402:D406)</f>
        <v>0</v>
      </c>
      <c r="E401" s="47">
        <f>SUM(E402:E406)</f>
        <v>0</v>
      </c>
      <c r="F401" s="47">
        <f>SUM(F402:F406)</f>
        <v>0</v>
      </c>
      <c r="G401" s="47">
        <f aca="true" t="shared" si="118" ref="G401:O401">SUM(G402:G406)</f>
        <v>0</v>
      </c>
      <c r="H401" s="47">
        <f t="shared" si="118"/>
        <v>0</v>
      </c>
      <c r="I401" s="47">
        <f t="shared" si="118"/>
        <v>0</v>
      </c>
      <c r="J401" s="32">
        <f t="shared" si="106"/>
        <v>0</v>
      </c>
      <c r="K401" s="47">
        <f t="shared" si="118"/>
        <v>0</v>
      </c>
      <c r="L401" s="47">
        <f t="shared" si="118"/>
        <v>0</v>
      </c>
      <c r="M401" s="47">
        <f t="shared" si="118"/>
        <v>0</v>
      </c>
      <c r="N401" s="47">
        <f t="shared" si="118"/>
        <v>0</v>
      </c>
      <c r="O401" s="47">
        <f t="shared" si="118"/>
        <v>0</v>
      </c>
      <c r="P401" s="47">
        <f>SUM(P402:P406)</f>
        <v>0</v>
      </c>
      <c r="Q401" s="34">
        <f>SUM(Q402:Q406)</f>
        <v>0</v>
      </c>
      <c r="R401" s="34">
        <f>SUM(R402:R406)</f>
        <v>0</v>
      </c>
    </row>
    <row r="402" spans="1:18" ht="13.5" customHeight="1">
      <c r="A402" s="52" t="s">
        <v>147</v>
      </c>
      <c r="B402" s="60" t="s">
        <v>594</v>
      </c>
      <c r="C402" s="32">
        <f t="shared" si="109"/>
        <v>0</v>
      </c>
      <c r="D402" s="53"/>
      <c r="E402" s="53"/>
      <c r="F402" s="32">
        <f t="shared" si="114"/>
        <v>0</v>
      </c>
      <c r="G402" s="53"/>
      <c r="H402" s="53"/>
      <c r="I402" s="53"/>
      <c r="J402" s="32">
        <f t="shared" si="106"/>
        <v>0</v>
      </c>
      <c r="K402" s="53"/>
      <c r="L402" s="53"/>
      <c r="M402" s="53"/>
      <c r="N402" s="53"/>
      <c r="O402" s="53"/>
      <c r="P402" s="53"/>
      <c r="Q402" s="55"/>
      <c r="R402" s="41"/>
    </row>
    <row r="403" spans="1:18" ht="13.5" customHeight="1">
      <c r="A403" s="52" t="s">
        <v>149</v>
      </c>
      <c r="B403" s="60" t="s">
        <v>595</v>
      </c>
      <c r="C403" s="32">
        <f t="shared" si="109"/>
        <v>0</v>
      </c>
      <c r="D403" s="53"/>
      <c r="E403" s="53"/>
      <c r="F403" s="32">
        <f t="shared" si="114"/>
        <v>0</v>
      </c>
      <c r="G403" s="53"/>
      <c r="H403" s="53"/>
      <c r="I403" s="53"/>
      <c r="J403" s="32">
        <f t="shared" si="106"/>
        <v>0</v>
      </c>
      <c r="K403" s="53"/>
      <c r="L403" s="53"/>
      <c r="M403" s="53"/>
      <c r="N403" s="53"/>
      <c r="O403" s="53"/>
      <c r="P403" s="53"/>
      <c r="Q403" s="55"/>
      <c r="R403" s="41"/>
    </row>
    <row r="404" spans="1:18" ht="13.5" customHeight="1">
      <c r="A404" s="52" t="s">
        <v>151</v>
      </c>
      <c r="B404" s="60" t="s">
        <v>596</v>
      </c>
      <c r="C404" s="32">
        <f t="shared" si="109"/>
        <v>0</v>
      </c>
      <c r="D404" s="53"/>
      <c r="E404" s="53"/>
      <c r="F404" s="32">
        <f t="shared" si="114"/>
        <v>0</v>
      </c>
      <c r="G404" s="53"/>
      <c r="H404" s="53"/>
      <c r="I404" s="53"/>
      <c r="J404" s="32">
        <f t="shared" si="106"/>
        <v>0</v>
      </c>
      <c r="K404" s="53"/>
      <c r="L404" s="53"/>
      <c r="M404" s="53"/>
      <c r="N404" s="53"/>
      <c r="O404" s="53"/>
      <c r="P404" s="53"/>
      <c r="Q404" s="55"/>
      <c r="R404" s="41"/>
    </row>
    <row r="405" spans="1:18" ht="13.5" customHeight="1">
      <c r="A405" s="61" t="s">
        <v>153</v>
      </c>
      <c r="B405" s="60" t="s">
        <v>597</v>
      </c>
      <c r="C405" s="32">
        <f t="shared" si="109"/>
        <v>0</v>
      </c>
      <c r="D405" s="53"/>
      <c r="E405" s="53"/>
      <c r="F405" s="32">
        <f t="shared" si="114"/>
        <v>0</v>
      </c>
      <c r="G405" s="53"/>
      <c r="H405" s="53"/>
      <c r="I405" s="53"/>
      <c r="J405" s="32">
        <f t="shared" si="106"/>
        <v>0</v>
      </c>
      <c r="K405" s="53"/>
      <c r="L405" s="53"/>
      <c r="M405" s="53"/>
      <c r="N405" s="53"/>
      <c r="O405" s="53"/>
      <c r="P405" s="53"/>
      <c r="Q405" s="55"/>
      <c r="R405" s="41"/>
    </row>
    <row r="406" spans="1:18" ht="13.5" customHeight="1">
      <c r="A406" s="52" t="s">
        <v>141</v>
      </c>
      <c r="B406" s="60" t="s">
        <v>598</v>
      </c>
      <c r="C406" s="32">
        <f t="shared" si="109"/>
        <v>0</v>
      </c>
      <c r="D406" s="53"/>
      <c r="E406" s="53"/>
      <c r="F406" s="32">
        <f t="shared" si="114"/>
        <v>0</v>
      </c>
      <c r="G406" s="53"/>
      <c r="H406" s="53"/>
      <c r="I406" s="53"/>
      <c r="J406" s="32">
        <f aca="true" t="shared" si="119" ref="J406:J469">G406*0.25+H406*0.5+(I406-(M406*0.4+N406*0.3+O406*0.2))*1</f>
        <v>0</v>
      </c>
      <c r="K406" s="53"/>
      <c r="L406" s="53"/>
      <c r="M406" s="53"/>
      <c r="N406" s="53"/>
      <c r="O406" s="53"/>
      <c r="P406" s="53"/>
      <c r="Q406" s="55"/>
      <c r="R406" s="41"/>
    </row>
    <row r="407" spans="1:18" ht="13.5" customHeight="1">
      <c r="A407" s="49" t="s">
        <v>217</v>
      </c>
      <c r="B407" s="60" t="s">
        <v>599</v>
      </c>
      <c r="C407" s="32">
        <f t="shared" si="109"/>
        <v>0</v>
      </c>
      <c r="D407" s="53"/>
      <c r="E407" s="53"/>
      <c r="F407" s="32">
        <f t="shared" si="114"/>
        <v>0</v>
      </c>
      <c r="G407" s="53"/>
      <c r="H407" s="53"/>
      <c r="I407" s="53"/>
      <c r="J407" s="32">
        <f t="shared" si="119"/>
        <v>0</v>
      </c>
      <c r="K407" s="53"/>
      <c r="L407" s="53"/>
      <c r="M407" s="53"/>
      <c r="N407" s="53"/>
      <c r="O407" s="53"/>
      <c r="P407" s="53"/>
      <c r="Q407" s="55"/>
      <c r="R407" s="41"/>
    </row>
    <row r="408" spans="1:18" ht="13.5" customHeight="1">
      <c r="A408" s="45" t="s">
        <v>219</v>
      </c>
      <c r="B408" s="46" t="s">
        <v>600</v>
      </c>
      <c r="C408" s="32">
        <f t="shared" si="109"/>
        <v>0</v>
      </c>
      <c r="D408" s="47">
        <f>D409+D431+D436+D441+D447+D448+D454</f>
        <v>0</v>
      </c>
      <c r="E408" s="47">
        <f>E409+E431+E436+E441+E447+E448+E454</f>
        <v>0</v>
      </c>
      <c r="F408" s="47">
        <f>F409+F431+F436+F441+F447+F448+F454</f>
        <v>0</v>
      </c>
      <c r="G408" s="47">
        <f aca="true" t="shared" si="120" ref="G408:O408">G409+G431+G436+G441+G447+G448+G454</f>
        <v>0</v>
      </c>
      <c r="H408" s="47">
        <f t="shared" si="120"/>
        <v>0</v>
      </c>
      <c r="I408" s="47">
        <f t="shared" si="120"/>
        <v>0</v>
      </c>
      <c r="J408" s="32">
        <f t="shared" si="119"/>
        <v>0</v>
      </c>
      <c r="K408" s="47">
        <f t="shared" si="120"/>
        <v>0</v>
      </c>
      <c r="L408" s="47">
        <f t="shared" si="120"/>
        <v>0</v>
      </c>
      <c r="M408" s="47">
        <f t="shared" si="120"/>
        <v>0</v>
      </c>
      <c r="N408" s="47">
        <f t="shared" si="120"/>
        <v>0</v>
      </c>
      <c r="O408" s="47">
        <f t="shared" si="120"/>
        <v>0</v>
      </c>
      <c r="P408" s="47">
        <f>P409+P431+P436+P441+P447+P448+P454</f>
        <v>0</v>
      </c>
      <c r="Q408" s="34">
        <f>Q409+Q431+Q436+Q441+Q447+Q448+Q454</f>
        <v>0</v>
      </c>
      <c r="R408" s="34">
        <f>R409+R431+R436+R441+R447+R448+R454</f>
        <v>0</v>
      </c>
    </row>
    <row r="409" spans="1:18" ht="13.5" customHeight="1">
      <c r="A409" s="49" t="s">
        <v>221</v>
      </c>
      <c r="B409" s="50" t="s">
        <v>601</v>
      </c>
      <c r="C409" s="32">
        <f t="shared" si="109"/>
        <v>0</v>
      </c>
      <c r="D409" s="47">
        <f>D410+D414+D429+D430</f>
        <v>0</v>
      </c>
      <c r="E409" s="47">
        <f>E410+E414+E429+E430</f>
        <v>0</v>
      </c>
      <c r="F409" s="47">
        <f>F410+F414+F429+F430</f>
        <v>0</v>
      </c>
      <c r="G409" s="47">
        <f aca="true" t="shared" si="121" ref="G409:O409">G410+G414+G429+G430</f>
        <v>0</v>
      </c>
      <c r="H409" s="47">
        <f t="shared" si="121"/>
        <v>0</v>
      </c>
      <c r="I409" s="47">
        <f t="shared" si="121"/>
        <v>0</v>
      </c>
      <c r="J409" s="32">
        <f t="shared" si="119"/>
        <v>0</v>
      </c>
      <c r="K409" s="47">
        <f t="shared" si="121"/>
        <v>0</v>
      </c>
      <c r="L409" s="47">
        <f t="shared" si="121"/>
        <v>0</v>
      </c>
      <c r="M409" s="47">
        <f t="shared" si="121"/>
        <v>0</v>
      </c>
      <c r="N409" s="47">
        <f t="shared" si="121"/>
        <v>0</v>
      </c>
      <c r="O409" s="47">
        <f t="shared" si="121"/>
        <v>0</v>
      </c>
      <c r="P409" s="47">
        <f>P410+P414+P429+P430</f>
        <v>0</v>
      </c>
      <c r="Q409" s="34">
        <f>Q410+Q414+Q429+Q430</f>
        <v>0</v>
      </c>
      <c r="R409" s="34">
        <f>R410+R414+R429+R430</f>
        <v>0</v>
      </c>
    </row>
    <row r="410" spans="1:18" ht="13.5" customHeight="1">
      <c r="A410" s="51" t="s">
        <v>223</v>
      </c>
      <c r="B410" s="50" t="s">
        <v>602</v>
      </c>
      <c r="C410" s="32">
        <f t="shared" si="109"/>
        <v>0</v>
      </c>
      <c r="D410" s="47">
        <f>SUM(D411:D413)</f>
        <v>0</v>
      </c>
      <c r="E410" s="47">
        <f>SUM(E411:E413)</f>
        <v>0</v>
      </c>
      <c r="F410" s="47">
        <f>SUM(F411:F413)</f>
        <v>0</v>
      </c>
      <c r="G410" s="47">
        <f aca="true" t="shared" si="122" ref="G410:O410">SUM(G411:G413)</f>
        <v>0</v>
      </c>
      <c r="H410" s="47">
        <f t="shared" si="122"/>
        <v>0</v>
      </c>
      <c r="I410" s="47">
        <f t="shared" si="122"/>
        <v>0</v>
      </c>
      <c r="J410" s="32">
        <f t="shared" si="119"/>
        <v>0</v>
      </c>
      <c r="K410" s="47">
        <f t="shared" si="122"/>
        <v>0</v>
      </c>
      <c r="L410" s="47">
        <f t="shared" si="122"/>
        <v>0</v>
      </c>
      <c r="M410" s="47">
        <f t="shared" si="122"/>
        <v>0</v>
      </c>
      <c r="N410" s="47">
        <f t="shared" si="122"/>
        <v>0</v>
      </c>
      <c r="O410" s="47">
        <f t="shared" si="122"/>
        <v>0</v>
      </c>
      <c r="P410" s="47">
        <f>SUM(P411:P413)</f>
        <v>0</v>
      </c>
      <c r="Q410" s="34">
        <f>SUM(Q411:Q413)</f>
        <v>0</v>
      </c>
      <c r="R410" s="34">
        <f>SUM(R411:R413)</f>
        <v>0</v>
      </c>
    </row>
    <row r="411" spans="1:18" ht="25.5">
      <c r="A411" s="52" t="s">
        <v>71</v>
      </c>
      <c r="B411" s="50" t="s">
        <v>603</v>
      </c>
      <c r="C411" s="32">
        <f t="shared" si="109"/>
        <v>0</v>
      </c>
      <c r="D411" s="53"/>
      <c r="E411" s="53"/>
      <c r="F411" s="32">
        <f t="shared" si="114"/>
        <v>0</v>
      </c>
      <c r="G411" s="53"/>
      <c r="H411" s="53"/>
      <c r="I411" s="53"/>
      <c r="J411" s="32">
        <f t="shared" si="119"/>
        <v>0</v>
      </c>
      <c r="K411" s="53"/>
      <c r="L411" s="53"/>
      <c r="M411" s="53"/>
      <c r="N411" s="53"/>
      <c r="O411" s="53"/>
      <c r="P411" s="53"/>
      <c r="Q411" s="55"/>
      <c r="R411" s="41"/>
    </row>
    <row r="412" spans="1:18" ht="13.5" customHeight="1">
      <c r="A412" s="52" t="s">
        <v>73</v>
      </c>
      <c r="B412" s="50" t="s">
        <v>604</v>
      </c>
      <c r="C412" s="32">
        <f t="shared" si="109"/>
        <v>0</v>
      </c>
      <c r="D412" s="53"/>
      <c r="E412" s="53"/>
      <c r="F412" s="32">
        <f t="shared" si="114"/>
        <v>0</v>
      </c>
      <c r="G412" s="53"/>
      <c r="H412" s="53"/>
      <c r="I412" s="53"/>
      <c r="J412" s="32">
        <f t="shared" si="119"/>
        <v>0</v>
      </c>
      <c r="K412" s="53"/>
      <c r="L412" s="53"/>
      <c r="M412" s="53"/>
      <c r="N412" s="53"/>
      <c r="O412" s="53"/>
      <c r="P412" s="53"/>
      <c r="Q412" s="55"/>
      <c r="R412" s="41"/>
    </row>
    <row r="413" spans="1:18" ht="13.5" customHeight="1">
      <c r="A413" s="56" t="s">
        <v>75</v>
      </c>
      <c r="B413" s="50" t="s">
        <v>605</v>
      </c>
      <c r="C413" s="32">
        <f t="shared" si="109"/>
        <v>0</v>
      </c>
      <c r="D413" s="53"/>
      <c r="E413" s="53"/>
      <c r="F413" s="32">
        <f t="shared" si="114"/>
        <v>0</v>
      </c>
      <c r="G413" s="53"/>
      <c r="H413" s="53"/>
      <c r="I413" s="53"/>
      <c r="J413" s="32">
        <f t="shared" si="119"/>
        <v>0</v>
      </c>
      <c r="K413" s="53"/>
      <c r="L413" s="53"/>
      <c r="M413" s="53"/>
      <c r="N413" s="53"/>
      <c r="O413" s="53"/>
      <c r="P413" s="53"/>
      <c r="Q413" s="55"/>
      <c r="R413" s="41"/>
    </row>
    <row r="414" spans="1:18" ht="13.5" customHeight="1">
      <c r="A414" s="51" t="s">
        <v>228</v>
      </c>
      <c r="B414" s="50" t="s">
        <v>606</v>
      </c>
      <c r="C414" s="32">
        <f t="shared" si="109"/>
        <v>0</v>
      </c>
      <c r="D414" s="47">
        <f>SUM(D415:D428)</f>
        <v>0</v>
      </c>
      <c r="E414" s="47">
        <f>SUM(E415:E428)</f>
        <v>0</v>
      </c>
      <c r="F414" s="47">
        <f>SUM(F415:F428)</f>
        <v>0</v>
      </c>
      <c r="G414" s="47">
        <f aca="true" t="shared" si="123" ref="G414:O414">SUM(G415:G428)</f>
        <v>0</v>
      </c>
      <c r="H414" s="47">
        <f t="shared" si="123"/>
        <v>0</v>
      </c>
      <c r="I414" s="47">
        <f t="shared" si="123"/>
        <v>0</v>
      </c>
      <c r="J414" s="32">
        <f t="shared" si="119"/>
        <v>0</v>
      </c>
      <c r="K414" s="47">
        <f t="shared" si="123"/>
        <v>0</v>
      </c>
      <c r="L414" s="47">
        <f t="shared" si="123"/>
        <v>0</v>
      </c>
      <c r="M414" s="47">
        <f t="shared" si="123"/>
        <v>0</v>
      </c>
      <c r="N414" s="47">
        <f t="shared" si="123"/>
        <v>0</v>
      </c>
      <c r="O414" s="47">
        <f t="shared" si="123"/>
        <v>0</v>
      </c>
      <c r="P414" s="47">
        <f>SUM(P415:P428)</f>
        <v>0</v>
      </c>
      <c r="Q414" s="34">
        <f>SUM(Q415:Q428)</f>
        <v>0</v>
      </c>
      <c r="R414" s="34">
        <f>SUM(R415:R428)</f>
        <v>0</v>
      </c>
    </row>
    <row r="415" spans="1:18" ht="13.5" customHeight="1">
      <c r="A415" s="52" t="s">
        <v>79</v>
      </c>
      <c r="B415" s="50" t="s">
        <v>607</v>
      </c>
      <c r="C415" s="32">
        <f t="shared" si="109"/>
        <v>0</v>
      </c>
      <c r="D415" s="53"/>
      <c r="E415" s="53"/>
      <c r="F415" s="32">
        <f t="shared" si="114"/>
        <v>0</v>
      </c>
      <c r="G415" s="53"/>
      <c r="H415" s="53"/>
      <c r="I415" s="53"/>
      <c r="J415" s="32">
        <f t="shared" si="119"/>
        <v>0</v>
      </c>
      <c r="K415" s="53"/>
      <c r="L415" s="53"/>
      <c r="M415" s="53"/>
      <c r="N415" s="53"/>
      <c r="O415" s="53"/>
      <c r="P415" s="53"/>
      <c r="Q415" s="55"/>
      <c r="R415" s="41"/>
    </row>
    <row r="416" spans="1:18" ht="13.5" customHeight="1">
      <c r="A416" s="52" t="s">
        <v>81</v>
      </c>
      <c r="B416" s="50" t="s">
        <v>608</v>
      </c>
      <c r="C416" s="32">
        <f t="shared" si="109"/>
        <v>0</v>
      </c>
      <c r="D416" s="53"/>
      <c r="E416" s="53"/>
      <c r="F416" s="32">
        <f t="shared" si="114"/>
        <v>0</v>
      </c>
      <c r="G416" s="53"/>
      <c r="H416" s="53"/>
      <c r="I416" s="53"/>
      <c r="J416" s="32">
        <f t="shared" si="119"/>
        <v>0</v>
      </c>
      <c r="K416" s="53"/>
      <c r="L416" s="53"/>
      <c r="M416" s="53"/>
      <c r="N416" s="53"/>
      <c r="O416" s="53"/>
      <c r="P416" s="53"/>
      <c r="Q416" s="55"/>
      <c r="R416" s="41"/>
    </row>
    <row r="417" spans="1:18" ht="13.5" customHeight="1">
      <c r="A417" s="52" t="s">
        <v>83</v>
      </c>
      <c r="B417" s="50" t="s">
        <v>609</v>
      </c>
      <c r="C417" s="32">
        <f t="shared" si="109"/>
        <v>0</v>
      </c>
      <c r="D417" s="53"/>
      <c r="E417" s="53"/>
      <c r="F417" s="32">
        <f t="shared" si="114"/>
        <v>0</v>
      </c>
      <c r="G417" s="53"/>
      <c r="H417" s="53"/>
      <c r="I417" s="53"/>
      <c r="J417" s="32">
        <f t="shared" si="119"/>
        <v>0</v>
      </c>
      <c r="K417" s="53"/>
      <c r="L417" s="53"/>
      <c r="M417" s="53"/>
      <c r="N417" s="53"/>
      <c r="O417" s="53"/>
      <c r="P417" s="53"/>
      <c r="Q417" s="55"/>
      <c r="R417" s="41"/>
    </row>
    <row r="418" spans="1:18" ht="13.5" customHeight="1">
      <c r="A418" s="56" t="s">
        <v>85</v>
      </c>
      <c r="B418" s="50" t="s">
        <v>610</v>
      </c>
      <c r="C418" s="32">
        <f t="shared" si="109"/>
        <v>0</v>
      </c>
      <c r="D418" s="53"/>
      <c r="E418" s="53"/>
      <c r="F418" s="32">
        <f t="shared" si="114"/>
        <v>0</v>
      </c>
      <c r="G418" s="53"/>
      <c r="H418" s="53"/>
      <c r="I418" s="53"/>
      <c r="J418" s="32">
        <f t="shared" si="119"/>
        <v>0</v>
      </c>
      <c r="K418" s="53"/>
      <c r="L418" s="53"/>
      <c r="M418" s="53"/>
      <c r="N418" s="53"/>
      <c r="O418" s="53"/>
      <c r="P418" s="53"/>
      <c r="Q418" s="55"/>
      <c r="R418" s="41"/>
    </row>
    <row r="419" spans="1:18" ht="13.5" customHeight="1">
      <c r="A419" s="56" t="s">
        <v>87</v>
      </c>
      <c r="B419" s="50" t="s">
        <v>611</v>
      </c>
      <c r="C419" s="32">
        <f t="shared" si="109"/>
        <v>0</v>
      </c>
      <c r="D419" s="53"/>
      <c r="E419" s="53"/>
      <c r="F419" s="32">
        <f t="shared" si="114"/>
        <v>0</v>
      </c>
      <c r="G419" s="53"/>
      <c r="H419" s="53"/>
      <c r="I419" s="53"/>
      <c r="J419" s="32">
        <f t="shared" si="119"/>
        <v>0</v>
      </c>
      <c r="K419" s="53"/>
      <c r="L419" s="53"/>
      <c r="M419" s="53"/>
      <c r="N419" s="53"/>
      <c r="O419" s="53"/>
      <c r="P419" s="53"/>
      <c r="Q419" s="55"/>
      <c r="R419" s="41"/>
    </row>
    <row r="420" spans="1:18" ht="13.5" customHeight="1">
      <c r="A420" s="56" t="s">
        <v>89</v>
      </c>
      <c r="B420" s="50" t="s">
        <v>612</v>
      </c>
      <c r="C420" s="32">
        <f aca="true" t="shared" si="124" ref="C420:C483">D420+E420+G420+H420+I420+K420</f>
        <v>0</v>
      </c>
      <c r="D420" s="57"/>
      <c r="E420" s="57"/>
      <c r="F420" s="32">
        <f t="shared" si="114"/>
        <v>0</v>
      </c>
      <c r="G420" s="57"/>
      <c r="H420" s="57"/>
      <c r="I420" s="57"/>
      <c r="J420" s="32">
        <f t="shared" si="119"/>
        <v>0</v>
      </c>
      <c r="K420" s="57"/>
      <c r="L420" s="57"/>
      <c r="M420" s="57"/>
      <c r="N420" s="57"/>
      <c r="O420" s="57"/>
      <c r="P420" s="57"/>
      <c r="Q420" s="55"/>
      <c r="R420" s="41"/>
    </row>
    <row r="421" spans="1:18" ht="13.5" customHeight="1">
      <c r="A421" s="56" t="s">
        <v>91</v>
      </c>
      <c r="B421" s="50" t="s">
        <v>613</v>
      </c>
      <c r="C421" s="32">
        <f t="shared" si="124"/>
        <v>0</v>
      </c>
      <c r="D421" s="57"/>
      <c r="E421" s="57"/>
      <c r="F421" s="32">
        <f t="shared" si="114"/>
        <v>0</v>
      </c>
      <c r="G421" s="57"/>
      <c r="H421" s="57"/>
      <c r="I421" s="57"/>
      <c r="J421" s="32">
        <f t="shared" si="119"/>
        <v>0</v>
      </c>
      <c r="K421" s="57"/>
      <c r="L421" s="57"/>
      <c r="M421" s="57"/>
      <c r="N421" s="57"/>
      <c r="O421" s="57"/>
      <c r="P421" s="57"/>
      <c r="Q421" s="55"/>
      <c r="R421" s="41"/>
    </row>
    <row r="422" spans="1:18" ht="13.5" customHeight="1">
      <c r="A422" s="56" t="s">
        <v>93</v>
      </c>
      <c r="B422" s="50" t="s">
        <v>614</v>
      </c>
      <c r="C422" s="32">
        <f t="shared" si="124"/>
        <v>0</v>
      </c>
      <c r="D422" s="53"/>
      <c r="E422" s="53"/>
      <c r="F422" s="32">
        <f t="shared" si="114"/>
        <v>0</v>
      </c>
      <c r="G422" s="53"/>
      <c r="H422" s="53"/>
      <c r="I422" s="53"/>
      <c r="J422" s="32">
        <f t="shared" si="119"/>
        <v>0</v>
      </c>
      <c r="K422" s="53"/>
      <c r="L422" s="53"/>
      <c r="M422" s="53"/>
      <c r="N422" s="53"/>
      <c r="O422" s="53"/>
      <c r="P422" s="53"/>
      <c r="Q422" s="55"/>
      <c r="R422" s="41"/>
    </row>
    <row r="423" spans="1:18" ht="13.5" customHeight="1">
      <c r="A423" s="56" t="s">
        <v>95</v>
      </c>
      <c r="B423" s="50" t="s">
        <v>615</v>
      </c>
      <c r="C423" s="32">
        <f t="shared" si="124"/>
        <v>0</v>
      </c>
      <c r="D423" s="53"/>
      <c r="E423" s="53"/>
      <c r="F423" s="32">
        <f t="shared" si="114"/>
        <v>0</v>
      </c>
      <c r="G423" s="53"/>
      <c r="H423" s="53"/>
      <c r="I423" s="53"/>
      <c r="J423" s="32">
        <f t="shared" si="119"/>
        <v>0</v>
      </c>
      <c r="K423" s="53"/>
      <c r="L423" s="53"/>
      <c r="M423" s="53"/>
      <c r="N423" s="53"/>
      <c r="O423" s="53"/>
      <c r="P423" s="53"/>
      <c r="Q423" s="55"/>
      <c r="R423" s="41"/>
    </row>
    <row r="424" spans="1:18" ht="13.5" customHeight="1">
      <c r="A424" s="58" t="s">
        <v>97</v>
      </c>
      <c r="B424" s="50" t="s">
        <v>616</v>
      </c>
      <c r="C424" s="32">
        <f t="shared" si="124"/>
        <v>0</v>
      </c>
      <c r="D424" s="53"/>
      <c r="E424" s="53"/>
      <c r="F424" s="32">
        <f t="shared" si="114"/>
        <v>0</v>
      </c>
      <c r="G424" s="53"/>
      <c r="H424" s="53"/>
      <c r="I424" s="53"/>
      <c r="J424" s="32">
        <f t="shared" si="119"/>
        <v>0</v>
      </c>
      <c r="K424" s="53"/>
      <c r="L424" s="53"/>
      <c r="M424" s="53"/>
      <c r="N424" s="53"/>
      <c r="O424" s="53"/>
      <c r="P424" s="53"/>
      <c r="Q424" s="55"/>
      <c r="R424" s="41"/>
    </row>
    <row r="425" spans="1:18" ht="13.5" customHeight="1">
      <c r="A425" s="52" t="s">
        <v>99</v>
      </c>
      <c r="B425" s="50" t="s">
        <v>617</v>
      </c>
      <c r="C425" s="32">
        <f t="shared" si="124"/>
        <v>0</v>
      </c>
      <c r="D425" s="53"/>
      <c r="E425" s="53"/>
      <c r="F425" s="32">
        <f t="shared" si="114"/>
        <v>0</v>
      </c>
      <c r="G425" s="53"/>
      <c r="H425" s="53"/>
      <c r="I425" s="53"/>
      <c r="J425" s="32">
        <f t="shared" si="119"/>
        <v>0</v>
      </c>
      <c r="K425" s="53"/>
      <c r="L425" s="53"/>
      <c r="M425" s="53"/>
      <c r="N425" s="53"/>
      <c r="O425" s="53"/>
      <c r="P425" s="53"/>
      <c r="Q425" s="55"/>
      <c r="R425" s="41"/>
    </row>
    <row r="426" spans="1:18" ht="13.5" customHeight="1">
      <c r="A426" s="52" t="s">
        <v>101</v>
      </c>
      <c r="B426" s="50" t="s">
        <v>618</v>
      </c>
      <c r="C426" s="32">
        <f t="shared" si="124"/>
        <v>0</v>
      </c>
      <c r="D426" s="53"/>
      <c r="E426" s="53"/>
      <c r="F426" s="32">
        <f t="shared" si="114"/>
        <v>0</v>
      </c>
      <c r="G426" s="53"/>
      <c r="H426" s="53"/>
      <c r="I426" s="53"/>
      <c r="J426" s="32">
        <f t="shared" si="119"/>
        <v>0</v>
      </c>
      <c r="K426" s="53"/>
      <c r="L426" s="53"/>
      <c r="M426" s="53"/>
      <c r="N426" s="53"/>
      <c r="O426" s="53"/>
      <c r="P426" s="53"/>
      <c r="Q426" s="55"/>
      <c r="R426" s="41"/>
    </row>
    <row r="427" spans="1:18" ht="13.5" customHeight="1">
      <c r="A427" s="52" t="s">
        <v>103</v>
      </c>
      <c r="B427" s="50" t="s">
        <v>619</v>
      </c>
      <c r="C427" s="32">
        <f t="shared" si="124"/>
        <v>0</v>
      </c>
      <c r="D427" s="53"/>
      <c r="E427" s="53"/>
      <c r="F427" s="32">
        <f t="shared" si="114"/>
        <v>0</v>
      </c>
      <c r="G427" s="53"/>
      <c r="H427" s="53"/>
      <c r="I427" s="53"/>
      <c r="J427" s="32">
        <f t="shared" si="119"/>
        <v>0</v>
      </c>
      <c r="K427" s="53"/>
      <c r="L427" s="53"/>
      <c r="M427" s="53"/>
      <c r="N427" s="53"/>
      <c r="O427" s="53"/>
      <c r="P427" s="53"/>
      <c r="Q427" s="55"/>
      <c r="R427" s="41"/>
    </row>
    <row r="428" spans="1:18" ht="13.5" customHeight="1">
      <c r="A428" s="52" t="s">
        <v>105</v>
      </c>
      <c r="B428" s="50" t="s">
        <v>620</v>
      </c>
      <c r="C428" s="32">
        <f t="shared" si="124"/>
        <v>0</v>
      </c>
      <c r="D428" s="53"/>
      <c r="E428" s="53"/>
      <c r="F428" s="32">
        <f t="shared" si="114"/>
        <v>0</v>
      </c>
      <c r="G428" s="53"/>
      <c r="H428" s="53"/>
      <c r="I428" s="53"/>
      <c r="J428" s="32">
        <f t="shared" si="119"/>
        <v>0</v>
      </c>
      <c r="K428" s="53"/>
      <c r="L428" s="53"/>
      <c r="M428" s="53"/>
      <c r="N428" s="53"/>
      <c r="O428" s="53"/>
      <c r="P428" s="53"/>
      <c r="Q428" s="55"/>
      <c r="R428" s="41"/>
    </row>
    <row r="429" spans="1:18" ht="13.5" customHeight="1">
      <c r="A429" s="51" t="s">
        <v>244</v>
      </c>
      <c r="B429" s="50" t="s">
        <v>621</v>
      </c>
      <c r="C429" s="32">
        <f t="shared" si="124"/>
        <v>0</v>
      </c>
      <c r="D429" s="53"/>
      <c r="E429" s="53"/>
      <c r="F429" s="32">
        <f t="shared" si="114"/>
        <v>0</v>
      </c>
      <c r="G429" s="53"/>
      <c r="H429" s="53"/>
      <c r="I429" s="53"/>
      <c r="J429" s="32">
        <f t="shared" si="119"/>
        <v>0</v>
      </c>
      <c r="K429" s="53"/>
      <c r="L429" s="53"/>
      <c r="M429" s="53"/>
      <c r="N429" s="53"/>
      <c r="O429" s="53"/>
      <c r="P429" s="53"/>
      <c r="Q429" s="55"/>
      <c r="R429" s="41"/>
    </row>
    <row r="430" spans="1:18" ht="13.5" customHeight="1">
      <c r="A430" s="51" t="s">
        <v>246</v>
      </c>
      <c r="B430" s="50" t="s">
        <v>622</v>
      </c>
      <c r="C430" s="32">
        <f t="shared" si="124"/>
        <v>0</v>
      </c>
      <c r="D430" s="53"/>
      <c r="E430" s="53"/>
      <c r="F430" s="32">
        <f t="shared" si="114"/>
        <v>0</v>
      </c>
      <c r="G430" s="53"/>
      <c r="H430" s="53"/>
      <c r="I430" s="53"/>
      <c r="J430" s="32">
        <f t="shared" si="119"/>
        <v>0</v>
      </c>
      <c r="K430" s="53"/>
      <c r="L430" s="53"/>
      <c r="M430" s="53"/>
      <c r="N430" s="53"/>
      <c r="O430" s="53"/>
      <c r="P430" s="53"/>
      <c r="Q430" s="55"/>
      <c r="R430" s="41"/>
    </row>
    <row r="431" spans="1:18" ht="13.5" customHeight="1">
      <c r="A431" s="49" t="s">
        <v>248</v>
      </c>
      <c r="B431" s="50" t="s">
        <v>623</v>
      </c>
      <c r="C431" s="32">
        <f t="shared" si="124"/>
        <v>0</v>
      </c>
      <c r="D431" s="47">
        <f aca="true" t="shared" si="125" ref="D431:I431">SUM(D432:D435)</f>
        <v>0</v>
      </c>
      <c r="E431" s="47">
        <f t="shared" si="125"/>
        <v>0</v>
      </c>
      <c r="F431" s="47">
        <f t="shared" si="125"/>
        <v>0</v>
      </c>
      <c r="G431" s="47">
        <f t="shared" si="125"/>
        <v>0</v>
      </c>
      <c r="H431" s="47">
        <f t="shared" si="125"/>
        <v>0</v>
      </c>
      <c r="I431" s="47">
        <f t="shared" si="125"/>
        <v>0</v>
      </c>
      <c r="J431" s="32">
        <f t="shared" si="119"/>
        <v>0</v>
      </c>
      <c r="K431" s="47">
        <f>SUM(K432:K435)</f>
        <v>0</v>
      </c>
      <c r="L431" s="47">
        <f>SUM(L432:L435)</f>
        <v>0</v>
      </c>
      <c r="M431" s="47">
        <f>SUM(M432:M435)</f>
        <v>0</v>
      </c>
      <c r="N431" s="47">
        <f>SUM(N432:N435)</f>
        <v>0</v>
      </c>
      <c r="O431" s="47">
        <f>SUM(O432:O435)</f>
        <v>0</v>
      </c>
      <c r="P431" s="47">
        <f>SUM(P432:P435)</f>
        <v>0</v>
      </c>
      <c r="Q431" s="34">
        <f>SUM(Q432:Q435)</f>
        <v>0</v>
      </c>
      <c r="R431" s="34">
        <f>SUM(R432:R435)</f>
        <v>0</v>
      </c>
    </row>
    <row r="432" spans="1:18" ht="13.5" customHeight="1">
      <c r="A432" s="52" t="s">
        <v>113</v>
      </c>
      <c r="B432" s="50" t="s">
        <v>624</v>
      </c>
      <c r="C432" s="32">
        <f t="shared" si="124"/>
        <v>0</v>
      </c>
      <c r="D432" s="57"/>
      <c r="E432" s="57"/>
      <c r="F432" s="32">
        <f t="shared" si="114"/>
        <v>0</v>
      </c>
      <c r="G432" s="57"/>
      <c r="H432" s="57"/>
      <c r="I432" s="57"/>
      <c r="J432" s="32">
        <f t="shared" si="119"/>
        <v>0</v>
      </c>
      <c r="K432" s="57"/>
      <c r="L432" s="57"/>
      <c r="M432" s="57"/>
      <c r="N432" s="57"/>
      <c r="O432" s="57"/>
      <c r="P432" s="57"/>
      <c r="Q432" s="55"/>
      <c r="R432" s="41"/>
    </row>
    <row r="433" spans="1:18" ht="13.5" customHeight="1">
      <c r="A433" s="52" t="s">
        <v>115</v>
      </c>
      <c r="B433" s="50" t="s">
        <v>625</v>
      </c>
      <c r="C433" s="32">
        <f t="shared" si="124"/>
        <v>0</v>
      </c>
      <c r="D433" s="53"/>
      <c r="E433" s="53"/>
      <c r="F433" s="32">
        <f t="shared" si="114"/>
        <v>0</v>
      </c>
      <c r="G433" s="53"/>
      <c r="H433" s="53"/>
      <c r="I433" s="53"/>
      <c r="J433" s="32">
        <f t="shared" si="119"/>
        <v>0</v>
      </c>
      <c r="K433" s="53"/>
      <c r="L433" s="53"/>
      <c r="M433" s="53"/>
      <c r="N433" s="53"/>
      <c r="O433" s="53"/>
      <c r="P433" s="53"/>
      <c r="Q433" s="55"/>
      <c r="R433" s="41"/>
    </row>
    <row r="434" spans="1:18" ht="13.5" customHeight="1">
      <c r="A434" s="52" t="s">
        <v>117</v>
      </c>
      <c r="B434" s="50" t="s">
        <v>626</v>
      </c>
      <c r="C434" s="32">
        <f t="shared" si="124"/>
        <v>0</v>
      </c>
      <c r="D434" s="53"/>
      <c r="E434" s="53"/>
      <c r="F434" s="32">
        <f t="shared" si="114"/>
        <v>0</v>
      </c>
      <c r="G434" s="53"/>
      <c r="H434" s="53"/>
      <c r="I434" s="53"/>
      <c r="J434" s="32">
        <f t="shared" si="119"/>
        <v>0</v>
      </c>
      <c r="K434" s="53"/>
      <c r="L434" s="53"/>
      <c r="M434" s="53"/>
      <c r="N434" s="53"/>
      <c r="O434" s="53"/>
      <c r="P434" s="53"/>
      <c r="Q434" s="55"/>
      <c r="R434" s="41"/>
    </row>
    <row r="435" spans="1:18" ht="13.5" customHeight="1">
      <c r="A435" s="52" t="s">
        <v>119</v>
      </c>
      <c r="B435" s="50" t="s">
        <v>627</v>
      </c>
      <c r="C435" s="32">
        <f t="shared" si="124"/>
        <v>0</v>
      </c>
      <c r="D435" s="53"/>
      <c r="E435" s="53"/>
      <c r="F435" s="32">
        <f t="shared" si="114"/>
        <v>0</v>
      </c>
      <c r="G435" s="53"/>
      <c r="H435" s="53"/>
      <c r="I435" s="53"/>
      <c r="J435" s="32">
        <f t="shared" si="119"/>
        <v>0</v>
      </c>
      <c r="K435" s="53"/>
      <c r="L435" s="53"/>
      <c r="M435" s="53"/>
      <c r="N435" s="53"/>
      <c r="O435" s="53"/>
      <c r="P435" s="53"/>
      <c r="Q435" s="55"/>
      <c r="R435" s="41"/>
    </row>
    <row r="436" spans="1:18" ht="13.5" customHeight="1">
      <c r="A436" s="49" t="s">
        <v>254</v>
      </c>
      <c r="B436" s="50" t="s">
        <v>628</v>
      </c>
      <c r="C436" s="32">
        <f t="shared" si="124"/>
        <v>0</v>
      </c>
      <c r="D436" s="47">
        <f>SUM(D437:D440)</f>
        <v>0</v>
      </c>
      <c r="E436" s="47">
        <f>SUM(E437:E440)</f>
        <v>0</v>
      </c>
      <c r="F436" s="47">
        <f>SUM(F437:F440)</f>
        <v>0</v>
      </c>
      <c r="G436" s="47">
        <f aca="true" t="shared" si="126" ref="G436:O436">SUM(G437:G440)</f>
        <v>0</v>
      </c>
      <c r="H436" s="47">
        <f t="shared" si="126"/>
        <v>0</v>
      </c>
      <c r="I436" s="47">
        <f t="shared" si="126"/>
        <v>0</v>
      </c>
      <c r="J436" s="32">
        <f t="shared" si="119"/>
        <v>0</v>
      </c>
      <c r="K436" s="47">
        <f t="shared" si="126"/>
        <v>0</v>
      </c>
      <c r="L436" s="47">
        <f t="shared" si="126"/>
        <v>0</v>
      </c>
      <c r="M436" s="47">
        <f t="shared" si="126"/>
        <v>0</v>
      </c>
      <c r="N436" s="47">
        <f t="shared" si="126"/>
        <v>0</v>
      </c>
      <c r="O436" s="47">
        <f t="shared" si="126"/>
        <v>0</v>
      </c>
      <c r="P436" s="47">
        <f>SUM(P437:P440)</f>
        <v>0</v>
      </c>
      <c r="Q436" s="34">
        <f>SUM(Q437:Q440)</f>
        <v>0</v>
      </c>
      <c r="R436" s="34">
        <f>SUM(R437:R440)</f>
        <v>0</v>
      </c>
    </row>
    <row r="437" spans="1:18" ht="13.5" customHeight="1">
      <c r="A437" s="52" t="s">
        <v>123</v>
      </c>
      <c r="B437" s="50" t="s">
        <v>629</v>
      </c>
      <c r="C437" s="32">
        <f t="shared" si="124"/>
        <v>0</v>
      </c>
      <c r="D437" s="53"/>
      <c r="E437" s="53"/>
      <c r="F437" s="32">
        <f t="shared" si="114"/>
        <v>0</v>
      </c>
      <c r="G437" s="53"/>
      <c r="H437" s="53"/>
      <c r="I437" s="53"/>
      <c r="J437" s="32">
        <f t="shared" si="119"/>
        <v>0</v>
      </c>
      <c r="K437" s="53"/>
      <c r="L437" s="53"/>
      <c r="M437" s="53"/>
      <c r="N437" s="53"/>
      <c r="O437" s="53"/>
      <c r="P437" s="53"/>
      <c r="Q437" s="55"/>
      <c r="R437" s="41"/>
    </row>
    <row r="438" spans="1:18" ht="13.5" customHeight="1">
      <c r="A438" s="52" t="s">
        <v>125</v>
      </c>
      <c r="B438" s="50" t="s">
        <v>630</v>
      </c>
      <c r="C438" s="32">
        <f t="shared" si="124"/>
        <v>0</v>
      </c>
      <c r="D438" s="53"/>
      <c r="E438" s="53"/>
      <c r="F438" s="32">
        <f t="shared" si="114"/>
        <v>0</v>
      </c>
      <c r="G438" s="53"/>
      <c r="H438" s="53"/>
      <c r="I438" s="53"/>
      <c r="J438" s="32">
        <f t="shared" si="119"/>
        <v>0</v>
      </c>
      <c r="K438" s="53"/>
      <c r="L438" s="53"/>
      <c r="M438" s="53"/>
      <c r="N438" s="53"/>
      <c r="O438" s="53"/>
      <c r="P438" s="53"/>
      <c r="Q438" s="55"/>
      <c r="R438" s="41"/>
    </row>
    <row r="439" spans="1:18" ht="13.5" customHeight="1">
      <c r="A439" s="52" t="s">
        <v>127</v>
      </c>
      <c r="B439" s="50" t="s">
        <v>631</v>
      </c>
      <c r="C439" s="32">
        <f t="shared" si="124"/>
        <v>0</v>
      </c>
      <c r="D439" s="53"/>
      <c r="E439" s="53"/>
      <c r="F439" s="32">
        <f t="shared" si="114"/>
        <v>0</v>
      </c>
      <c r="G439" s="53"/>
      <c r="H439" s="53"/>
      <c r="I439" s="53"/>
      <c r="J439" s="32">
        <f t="shared" si="119"/>
        <v>0</v>
      </c>
      <c r="K439" s="53"/>
      <c r="L439" s="53"/>
      <c r="M439" s="53"/>
      <c r="N439" s="53"/>
      <c r="O439" s="53"/>
      <c r="P439" s="53"/>
      <c r="Q439" s="55"/>
      <c r="R439" s="41"/>
    </row>
    <row r="440" spans="1:18" ht="13.5" customHeight="1">
      <c r="A440" s="52" t="s">
        <v>129</v>
      </c>
      <c r="B440" s="50" t="s">
        <v>632</v>
      </c>
      <c r="C440" s="32">
        <f t="shared" si="124"/>
        <v>0</v>
      </c>
      <c r="D440" s="53"/>
      <c r="E440" s="53"/>
      <c r="F440" s="32">
        <f t="shared" si="114"/>
        <v>0</v>
      </c>
      <c r="G440" s="53"/>
      <c r="H440" s="53"/>
      <c r="I440" s="53"/>
      <c r="J440" s="32">
        <f t="shared" si="119"/>
        <v>0</v>
      </c>
      <c r="K440" s="53"/>
      <c r="L440" s="53"/>
      <c r="M440" s="53"/>
      <c r="N440" s="53"/>
      <c r="O440" s="53"/>
      <c r="P440" s="53"/>
      <c r="Q440" s="55"/>
      <c r="R440" s="41"/>
    </row>
    <row r="441" spans="1:18" ht="13.5" customHeight="1">
      <c r="A441" s="49" t="s">
        <v>260</v>
      </c>
      <c r="B441" s="50" t="s">
        <v>633</v>
      </c>
      <c r="C441" s="32">
        <f t="shared" si="124"/>
        <v>0</v>
      </c>
      <c r="D441" s="47">
        <f>SUM(D442:D446)</f>
        <v>0</v>
      </c>
      <c r="E441" s="47">
        <f>SUM(E442:E446)</f>
        <v>0</v>
      </c>
      <c r="F441" s="47">
        <f>SUM(F442:F446)</f>
        <v>0</v>
      </c>
      <c r="G441" s="47">
        <f aca="true" t="shared" si="127" ref="G441:O441">SUM(G442:G446)</f>
        <v>0</v>
      </c>
      <c r="H441" s="47">
        <f t="shared" si="127"/>
        <v>0</v>
      </c>
      <c r="I441" s="47">
        <f t="shared" si="127"/>
        <v>0</v>
      </c>
      <c r="J441" s="32">
        <f t="shared" si="119"/>
        <v>0</v>
      </c>
      <c r="K441" s="47">
        <f t="shared" si="127"/>
        <v>0</v>
      </c>
      <c r="L441" s="47">
        <f t="shared" si="127"/>
        <v>0</v>
      </c>
      <c r="M441" s="47">
        <f t="shared" si="127"/>
        <v>0</v>
      </c>
      <c r="N441" s="47">
        <f t="shared" si="127"/>
        <v>0</v>
      </c>
      <c r="O441" s="47">
        <f t="shared" si="127"/>
        <v>0</v>
      </c>
      <c r="P441" s="47">
        <f>SUM(P442:P446)</f>
        <v>0</v>
      </c>
      <c r="Q441" s="34">
        <f>SUM(Q442:Q446)</f>
        <v>0</v>
      </c>
      <c r="R441" s="34">
        <f>SUM(R442:R446)</f>
        <v>0</v>
      </c>
    </row>
    <row r="442" spans="1:18" ht="13.5" customHeight="1">
      <c r="A442" s="52" t="s">
        <v>133</v>
      </c>
      <c r="B442" s="50" t="s">
        <v>634</v>
      </c>
      <c r="C442" s="32">
        <f t="shared" si="124"/>
        <v>0</v>
      </c>
      <c r="D442" s="53"/>
      <c r="E442" s="53"/>
      <c r="F442" s="32">
        <f t="shared" si="114"/>
        <v>0</v>
      </c>
      <c r="G442" s="53"/>
      <c r="H442" s="53"/>
      <c r="I442" s="53"/>
      <c r="J442" s="32">
        <f t="shared" si="119"/>
        <v>0</v>
      </c>
      <c r="K442" s="53"/>
      <c r="L442" s="53"/>
      <c r="M442" s="53"/>
      <c r="N442" s="53"/>
      <c r="O442" s="53"/>
      <c r="P442" s="53"/>
      <c r="Q442" s="55"/>
      <c r="R442" s="41"/>
    </row>
    <row r="443" spans="1:18" ht="13.5" customHeight="1">
      <c r="A443" s="52" t="s">
        <v>135</v>
      </c>
      <c r="B443" s="50" t="s">
        <v>635</v>
      </c>
      <c r="C443" s="32">
        <f t="shared" si="124"/>
        <v>0</v>
      </c>
      <c r="D443" s="53"/>
      <c r="E443" s="53"/>
      <c r="F443" s="32">
        <f t="shared" si="114"/>
        <v>0</v>
      </c>
      <c r="G443" s="53"/>
      <c r="H443" s="53"/>
      <c r="I443" s="53"/>
      <c r="J443" s="32">
        <f t="shared" si="119"/>
        <v>0</v>
      </c>
      <c r="K443" s="53"/>
      <c r="L443" s="53"/>
      <c r="M443" s="53"/>
      <c r="N443" s="53"/>
      <c r="O443" s="53"/>
      <c r="P443" s="53"/>
      <c r="Q443" s="55"/>
      <c r="R443" s="41"/>
    </row>
    <row r="444" spans="1:18" ht="13.5" customHeight="1">
      <c r="A444" s="52" t="s">
        <v>137</v>
      </c>
      <c r="B444" s="50" t="s">
        <v>636</v>
      </c>
      <c r="C444" s="32">
        <f t="shared" si="124"/>
        <v>0</v>
      </c>
      <c r="D444" s="57"/>
      <c r="E444" s="57"/>
      <c r="F444" s="32">
        <f t="shared" si="114"/>
        <v>0</v>
      </c>
      <c r="G444" s="57"/>
      <c r="H444" s="57"/>
      <c r="I444" s="57"/>
      <c r="J444" s="32">
        <f t="shared" si="119"/>
        <v>0</v>
      </c>
      <c r="K444" s="57"/>
      <c r="L444" s="57"/>
      <c r="M444" s="57"/>
      <c r="N444" s="57"/>
      <c r="O444" s="57"/>
      <c r="P444" s="57"/>
      <c r="Q444" s="55"/>
      <c r="R444" s="41"/>
    </row>
    <row r="445" spans="1:18" ht="13.5" customHeight="1">
      <c r="A445" s="52" t="s">
        <v>139</v>
      </c>
      <c r="B445" s="50" t="s">
        <v>637</v>
      </c>
      <c r="C445" s="32">
        <f t="shared" si="124"/>
        <v>0</v>
      </c>
      <c r="D445" s="53"/>
      <c r="E445" s="53"/>
      <c r="F445" s="32">
        <f t="shared" si="114"/>
        <v>0</v>
      </c>
      <c r="G445" s="53"/>
      <c r="H445" s="53"/>
      <c r="I445" s="53"/>
      <c r="J445" s="32">
        <f t="shared" si="119"/>
        <v>0</v>
      </c>
      <c r="K445" s="53"/>
      <c r="L445" s="53"/>
      <c r="M445" s="53"/>
      <c r="N445" s="53"/>
      <c r="O445" s="53"/>
      <c r="P445" s="53"/>
      <c r="Q445" s="55"/>
      <c r="R445" s="41"/>
    </row>
    <row r="446" spans="1:18" ht="13.5" customHeight="1">
      <c r="A446" s="52" t="s">
        <v>141</v>
      </c>
      <c r="B446" s="50" t="s">
        <v>638</v>
      </c>
      <c r="C446" s="32">
        <f t="shared" si="124"/>
        <v>0</v>
      </c>
      <c r="D446" s="53"/>
      <c r="E446" s="53"/>
      <c r="F446" s="32">
        <f t="shared" si="114"/>
        <v>0</v>
      </c>
      <c r="G446" s="53"/>
      <c r="H446" s="53"/>
      <c r="I446" s="53"/>
      <c r="J446" s="32">
        <f t="shared" si="119"/>
        <v>0</v>
      </c>
      <c r="K446" s="53"/>
      <c r="L446" s="53"/>
      <c r="M446" s="53"/>
      <c r="N446" s="53"/>
      <c r="O446" s="53"/>
      <c r="P446" s="53"/>
      <c r="Q446" s="55"/>
      <c r="R446" s="41"/>
    </row>
    <row r="447" spans="1:18" ht="13.5" customHeight="1">
      <c r="A447" s="49" t="s">
        <v>267</v>
      </c>
      <c r="B447" s="50" t="s">
        <v>639</v>
      </c>
      <c r="C447" s="32">
        <f t="shared" si="124"/>
        <v>0</v>
      </c>
      <c r="D447" s="53"/>
      <c r="E447" s="53"/>
      <c r="F447" s="32">
        <f t="shared" si="114"/>
        <v>0</v>
      </c>
      <c r="G447" s="53"/>
      <c r="H447" s="53"/>
      <c r="I447" s="53"/>
      <c r="J447" s="32">
        <f t="shared" si="119"/>
        <v>0</v>
      </c>
      <c r="K447" s="53"/>
      <c r="L447" s="53"/>
      <c r="M447" s="53"/>
      <c r="N447" s="53"/>
      <c r="O447" s="53"/>
      <c r="P447" s="53"/>
      <c r="Q447" s="55"/>
      <c r="R447" s="41"/>
    </row>
    <row r="448" spans="1:18" ht="13.5" customHeight="1">
      <c r="A448" s="49" t="s">
        <v>269</v>
      </c>
      <c r="B448" s="59" t="s">
        <v>640</v>
      </c>
      <c r="C448" s="32">
        <f t="shared" si="124"/>
        <v>0</v>
      </c>
      <c r="D448" s="47">
        <f>SUM(D449:D453)</f>
        <v>0</v>
      </c>
      <c r="E448" s="47">
        <f>SUM(E449:E453)</f>
        <v>0</v>
      </c>
      <c r="F448" s="47">
        <f>SUM(F449:F453)</f>
        <v>0</v>
      </c>
      <c r="G448" s="47">
        <f aca="true" t="shared" si="128" ref="G448:O448">SUM(G449:G453)</f>
        <v>0</v>
      </c>
      <c r="H448" s="47">
        <f t="shared" si="128"/>
        <v>0</v>
      </c>
      <c r="I448" s="47">
        <f t="shared" si="128"/>
        <v>0</v>
      </c>
      <c r="J448" s="32">
        <f t="shared" si="119"/>
        <v>0</v>
      </c>
      <c r="K448" s="47">
        <f t="shared" si="128"/>
        <v>0</v>
      </c>
      <c r="L448" s="47">
        <f t="shared" si="128"/>
        <v>0</v>
      </c>
      <c r="M448" s="47">
        <f t="shared" si="128"/>
        <v>0</v>
      </c>
      <c r="N448" s="47">
        <f t="shared" si="128"/>
        <v>0</v>
      </c>
      <c r="O448" s="47">
        <f t="shared" si="128"/>
        <v>0</v>
      </c>
      <c r="P448" s="47">
        <f>SUM(P449:P453)</f>
        <v>0</v>
      </c>
      <c r="Q448" s="34">
        <f>SUM(Q449:Q453)</f>
        <v>0</v>
      </c>
      <c r="R448" s="34">
        <f>SUM(R449:R453)</f>
        <v>0</v>
      </c>
    </row>
    <row r="449" spans="1:18" ht="13.5" customHeight="1">
      <c r="A449" s="52" t="s">
        <v>147</v>
      </c>
      <c r="B449" s="60" t="s">
        <v>641</v>
      </c>
      <c r="C449" s="32">
        <f t="shared" si="124"/>
        <v>0</v>
      </c>
      <c r="D449" s="53"/>
      <c r="E449" s="53"/>
      <c r="F449" s="32">
        <f t="shared" si="114"/>
        <v>0</v>
      </c>
      <c r="G449" s="53"/>
      <c r="H449" s="53"/>
      <c r="I449" s="53"/>
      <c r="J449" s="32">
        <f t="shared" si="119"/>
        <v>0</v>
      </c>
      <c r="K449" s="53"/>
      <c r="L449" s="53"/>
      <c r="M449" s="53"/>
      <c r="N449" s="53"/>
      <c r="O449" s="53"/>
      <c r="P449" s="53"/>
      <c r="Q449" s="55"/>
      <c r="R449" s="41"/>
    </row>
    <row r="450" spans="1:18" ht="13.5" customHeight="1">
      <c r="A450" s="52" t="s">
        <v>149</v>
      </c>
      <c r="B450" s="60" t="s">
        <v>642</v>
      </c>
      <c r="C450" s="32">
        <f t="shared" si="124"/>
        <v>0</v>
      </c>
      <c r="D450" s="53"/>
      <c r="E450" s="53"/>
      <c r="F450" s="32">
        <f t="shared" si="114"/>
        <v>0</v>
      </c>
      <c r="G450" s="53"/>
      <c r="H450" s="53"/>
      <c r="I450" s="53"/>
      <c r="J450" s="32">
        <f t="shared" si="119"/>
        <v>0</v>
      </c>
      <c r="K450" s="53"/>
      <c r="L450" s="53"/>
      <c r="M450" s="53"/>
      <c r="N450" s="53"/>
      <c r="O450" s="53"/>
      <c r="P450" s="53"/>
      <c r="Q450" s="55"/>
      <c r="R450" s="41"/>
    </row>
    <row r="451" spans="1:18" ht="13.5" customHeight="1">
      <c r="A451" s="52" t="s">
        <v>151</v>
      </c>
      <c r="B451" s="60" t="s">
        <v>643</v>
      </c>
      <c r="C451" s="32">
        <f t="shared" si="124"/>
        <v>0</v>
      </c>
      <c r="D451" s="53"/>
      <c r="E451" s="53"/>
      <c r="F451" s="32">
        <f t="shared" si="114"/>
        <v>0</v>
      </c>
      <c r="G451" s="53"/>
      <c r="H451" s="53"/>
      <c r="I451" s="53"/>
      <c r="J451" s="32">
        <f t="shared" si="119"/>
        <v>0</v>
      </c>
      <c r="K451" s="53"/>
      <c r="L451" s="53"/>
      <c r="M451" s="53"/>
      <c r="N451" s="53"/>
      <c r="O451" s="53"/>
      <c r="P451" s="53"/>
      <c r="Q451" s="55"/>
      <c r="R451" s="41"/>
    </row>
    <row r="452" spans="1:18" ht="13.5" customHeight="1">
      <c r="A452" s="52" t="s">
        <v>153</v>
      </c>
      <c r="B452" s="60" t="s">
        <v>644</v>
      </c>
      <c r="C452" s="32">
        <f t="shared" si="124"/>
        <v>0</v>
      </c>
      <c r="D452" s="53"/>
      <c r="E452" s="53"/>
      <c r="F452" s="32">
        <f t="shared" si="114"/>
        <v>0</v>
      </c>
      <c r="G452" s="53"/>
      <c r="H452" s="53"/>
      <c r="I452" s="53"/>
      <c r="J452" s="32">
        <f t="shared" si="119"/>
        <v>0</v>
      </c>
      <c r="K452" s="53"/>
      <c r="L452" s="53"/>
      <c r="M452" s="53"/>
      <c r="N452" s="53"/>
      <c r="O452" s="53"/>
      <c r="P452" s="53"/>
      <c r="Q452" s="55"/>
      <c r="R452" s="41"/>
    </row>
    <row r="453" spans="1:18" ht="13.5" customHeight="1">
      <c r="A453" s="52" t="s">
        <v>141</v>
      </c>
      <c r="B453" s="60" t="s">
        <v>645</v>
      </c>
      <c r="C453" s="32">
        <f t="shared" si="124"/>
        <v>0</v>
      </c>
      <c r="D453" s="53"/>
      <c r="E453" s="53"/>
      <c r="F453" s="32">
        <f t="shared" si="114"/>
        <v>0</v>
      </c>
      <c r="G453" s="53"/>
      <c r="H453" s="53"/>
      <c r="I453" s="53"/>
      <c r="J453" s="32">
        <f t="shared" si="119"/>
        <v>0</v>
      </c>
      <c r="K453" s="53"/>
      <c r="L453" s="53"/>
      <c r="M453" s="53"/>
      <c r="N453" s="53"/>
      <c r="O453" s="53"/>
      <c r="P453" s="53"/>
      <c r="Q453" s="55"/>
      <c r="R453" s="41"/>
    </row>
    <row r="454" spans="1:18" ht="13.5" customHeight="1">
      <c r="A454" s="49" t="s">
        <v>276</v>
      </c>
      <c r="B454" s="60" t="s">
        <v>646</v>
      </c>
      <c r="C454" s="32">
        <f t="shared" si="124"/>
        <v>0</v>
      </c>
      <c r="D454" s="53"/>
      <c r="E454" s="53"/>
      <c r="F454" s="32">
        <f t="shared" si="114"/>
        <v>0</v>
      </c>
      <c r="G454" s="53"/>
      <c r="H454" s="53"/>
      <c r="I454" s="53"/>
      <c r="J454" s="32">
        <f t="shared" si="119"/>
        <v>0</v>
      </c>
      <c r="K454" s="53"/>
      <c r="L454" s="53"/>
      <c r="M454" s="53"/>
      <c r="N454" s="53"/>
      <c r="O454" s="53"/>
      <c r="P454" s="53"/>
      <c r="Q454" s="55"/>
      <c r="R454" s="41"/>
    </row>
    <row r="455" spans="1:18" ht="13.5" customHeight="1">
      <c r="A455" s="62" t="s">
        <v>278</v>
      </c>
      <c r="B455" s="46" t="s">
        <v>647</v>
      </c>
      <c r="C455" s="32">
        <f t="shared" si="124"/>
        <v>0</v>
      </c>
      <c r="D455" s="57"/>
      <c r="E455" s="57"/>
      <c r="F455" s="32">
        <f>D455*0.02+E455*0.03</f>
        <v>0</v>
      </c>
      <c r="G455" s="57"/>
      <c r="H455" s="57"/>
      <c r="I455" s="57"/>
      <c r="J455" s="32">
        <f t="shared" si="119"/>
        <v>0</v>
      </c>
      <c r="K455" s="57"/>
      <c r="L455" s="57"/>
      <c r="M455" s="57"/>
      <c r="N455" s="57"/>
      <c r="O455" s="57"/>
      <c r="P455" s="57"/>
      <c r="Q455" s="55"/>
      <c r="R455" s="41"/>
    </row>
    <row r="456" spans="1:18" ht="24" customHeight="1">
      <c r="A456" s="62" t="s">
        <v>280</v>
      </c>
      <c r="B456" s="46" t="s">
        <v>648</v>
      </c>
      <c r="C456" s="32">
        <f t="shared" si="124"/>
        <v>0</v>
      </c>
      <c r="D456" s="47">
        <f aca="true" t="shared" si="129" ref="D456:I456">D457+D460+D463+D466+D467+D468</f>
        <v>0</v>
      </c>
      <c r="E456" s="47">
        <f t="shared" si="129"/>
        <v>0</v>
      </c>
      <c r="F456" s="47">
        <f t="shared" si="129"/>
        <v>0</v>
      </c>
      <c r="G456" s="47">
        <f t="shared" si="129"/>
        <v>0</v>
      </c>
      <c r="H456" s="47">
        <f t="shared" si="129"/>
        <v>0</v>
      </c>
      <c r="I456" s="47">
        <f t="shared" si="129"/>
        <v>0</v>
      </c>
      <c r="J456" s="32">
        <f t="shared" si="119"/>
        <v>0</v>
      </c>
      <c r="K456" s="47">
        <f>K457+K460+K463+K466+K467+K468</f>
        <v>0</v>
      </c>
      <c r="L456" s="47">
        <f>L457+L460+L463+L466+L467+L468</f>
        <v>0</v>
      </c>
      <c r="M456" s="47">
        <f>M457+M460+M463+M466+M467+M468</f>
        <v>0</v>
      </c>
      <c r="N456" s="47">
        <f>N457+N460+N463+N466+N467+N468</f>
        <v>0</v>
      </c>
      <c r="O456" s="47">
        <f>O457+O460+O463+O466+O467+O468</f>
        <v>0</v>
      </c>
      <c r="P456" s="47">
        <f>P457+P460+P463+P466+P467+P468</f>
        <v>0</v>
      </c>
      <c r="Q456" s="34">
        <f>Q457+Q460+Q463+Q466+Q467+Q468</f>
        <v>0</v>
      </c>
      <c r="R456" s="34">
        <f>R457+R460+R463+R466+R467+R468</f>
        <v>0</v>
      </c>
    </row>
    <row r="457" spans="1:18" ht="13.5" customHeight="1">
      <c r="A457" s="52" t="s">
        <v>282</v>
      </c>
      <c r="B457" s="50" t="s">
        <v>649</v>
      </c>
      <c r="C457" s="32">
        <f t="shared" si="124"/>
        <v>0</v>
      </c>
      <c r="D457" s="63">
        <f aca="true" t="shared" si="130" ref="D457:I457">D458+D459</f>
        <v>0</v>
      </c>
      <c r="E457" s="63">
        <f t="shared" si="130"/>
        <v>0</v>
      </c>
      <c r="F457" s="63">
        <f t="shared" si="130"/>
        <v>0</v>
      </c>
      <c r="G457" s="63">
        <f t="shared" si="130"/>
        <v>0</v>
      </c>
      <c r="H457" s="63">
        <f t="shared" si="130"/>
        <v>0</v>
      </c>
      <c r="I457" s="63">
        <f t="shared" si="130"/>
        <v>0</v>
      </c>
      <c r="J457" s="32">
        <f t="shared" si="119"/>
        <v>0</v>
      </c>
      <c r="K457" s="63">
        <f>K458+K459</f>
        <v>0</v>
      </c>
      <c r="L457" s="63">
        <f>L458+L459</f>
        <v>0</v>
      </c>
      <c r="M457" s="63">
        <f>M458+M459</f>
        <v>0</v>
      </c>
      <c r="N457" s="63">
        <f>N458+N459</f>
        <v>0</v>
      </c>
      <c r="O457" s="63">
        <f>O458+O459</f>
        <v>0</v>
      </c>
      <c r="P457" s="63">
        <f>P458+P459</f>
        <v>0</v>
      </c>
      <c r="Q457" s="34">
        <f>Q458+Q459</f>
        <v>0</v>
      </c>
      <c r="R457" s="34">
        <f>R458+R459</f>
        <v>0</v>
      </c>
    </row>
    <row r="458" spans="1:18" ht="13.5" customHeight="1">
      <c r="A458" s="65" t="s">
        <v>350</v>
      </c>
      <c r="B458" s="50" t="s">
        <v>650</v>
      </c>
      <c r="C458" s="32">
        <f t="shared" si="124"/>
        <v>0</v>
      </c>
      <c r="D458" s="53"/>
      <c r="E458" s="53"/>
      <c r="F458" s="32">
        <f>D458*0.01+E458*0.02</f>
        <v>0</v>
      </c>
      <c r="G458" s="53"/>
      <c r="H458" s="53"/>
      <c r="I458" s="53"/>
      <c r="J458" s="32">
        <f t="shared" si="119"/>
        <v>0</v>
      </c>
      <c r="K458" s="53"/>
      <c r="L458" s="53"/>
      <c r="M458" s="53"/>
      <c r="N458" s="53"/>
      <c r="O458" s="53"/>
      <c r="P458" s="53"/>
      <c r="Q458" s="55"/>
      <c r="R458" s="41"/>
    </row>
    <row r="459" spans="1:18" ht="13.5" customHeight="1">
      <c r="A459" s="65" t="s">
        <v>286</v>
      </c>
      <c r="B459" s="50" t="s">
        <v>651</v>
      </c>
      <c r="C459" s="32">
        <f t="shared" si="124"/>
        <v>0</v>
      </c>
      <c r="D459" s="53"/>
      <c r="E459" s="53"/>
      <c r="F459" s="32">
        <f>D459*0.01+E459*0.02</f>
        <v>0</v>
      </c>
      <c r="G459" s="53"/>
      <c r="H459" s="53"/>
      <c r="I459" s="53"/>
      <c r="J459" s="32">
        <f t="shared" si="119"/>
        <v>0</v>
      </c>
      <c r="K459" s="53"/>
      <c r="L459" s="53"/>
      <c r="M459" s="53"/>
      <c r="N459" s="53"/>
      <c r="O459" s="53"/>
      <c r="P459" s="53"/>
      <c r="Q459" s="55"/>
      <c r="R459" s="41"/>
    </row>
    <row r="460" spans="1:18" ht="13.5" customHeight="1">
      <c r="A460" s="52" t="s">
        <v>288</v>
      </c>
      <c r="B460" s="50" t="s">
        <v>652</v>
      </c>
      <c r="C460" s="32">
        <f t="shared" si="124"/>
        <v>0</v>
      </c>
      <c r="D460" s="63">
        <f aca="true" t="shared" si="131" ref="D460:I460">D461+D462</f>
        <v>0</v>
      </c>
      <c r="E460" s="63">
        <f t="shared" si="131"/>
        <v>0</v>
      </c>
      <c r="F460" s="63">
        <f t="shared" si="131"/>
        <v>0</v>
      </c>
      <c r="G460" s="63">
        <f t="shared" si="131"/>
        <v>0</v>
      </c>
      <c r="H460" s="63">
        <f t="shared" si="131"/>
        <v>0</v>
      </c>
      <c r="I460" s="63">
        <f t="shared" si="131"/>
        <v>0</v>
      </c>
      <c r="J460" s="32">
        <f t="shared" si="119"/>
        <v>0</v>
      </c>
      <c r="K460" s="63">
        <f>K461+K462</f>
        <v>0</v>
      </c>
      <c r="L460" s="63">
        <f>L461+L462</f>
        <v>0</v>
      </c>
      <c r="M460" s="63">
        <f>M461+M462</f>
        <v>0</v>
      </c>
      <c r="N460" s="63">
        <f>N461+N462</f>
        <v>0</v>
      </c>
      <c r="O460" s="63">
        <f>O461+O462</f>
        <v>0</v>
      </c>
      <c r="P460" s="63">
        <f>P461+P462</f>
        <v>0</v>
      </c>
      <c r="Q460" s="34">
        <f>Q461+Q462</f>
        <v>0</v>
      </c>
      <c r="R460" s="34">
        <f>R461+R462</f>
        <v>0</v>
      </c>
    </row>
    <row r="461" spans="1:18" ht="13.5" customHeight="1">
      <c r="A461" s="65" t="s">
        <v>354</v>
      </c>
      <c r="B461" s="50" t="s">
        <v>653</v>
      </c>
      <c r="C461" s="32">
        <f t="shared" si="124"/>
        <v>0</v>
      </c>
      <c r="D461" s="53"/>
      <c r="E461" s="53"/>
      <c r="F461" s="32">
        <f>D461*0.02+E461*0.1</f>
        <v>0</v>
      </c>
      <c r="G461" s="53"/>
      <c r="H461" s="53"/>
      <c r="I461" s="53"/>
      <c r="J461" s="32">
        <f t="shared" si="119"/>
        <v>0</v>
      </c>
      <c r="K461" s="53"/>
      <c r="L461" s="53"/>
      <c r="M461" s="53"/>
      <c r="N461" s="53"/>
      <c r="O461" s="53"/>
      <c r="P461" s="53"/>
      <c r="Q461" s="55"/>
      <c r="R461" s="41"/>
    </row>
    <row r="462" spans="1:18" ht="13.5" customHeight="1">
      <c r="A462" s="65" t="s">
        <v>292</v>
      </c>
      <c r="B462" s="50" t="s">
        <v>654</v>
      </c>
      <c r="C462" s="32">
        <f t="shared" si="124"/>
        <v>0</v>
      </c>
      <c r="D462" s="53"/>
      <c r="E462" s="53"/>
      <c r="F462" s="32">
        <f>D462*0.02+E462*0.1</f>
        <v>0</v>
      </c>
      <c r="G462" s="53"/>
      <c r="H462" s="53"/>
      <c r="I462" s="53"/>
      <c r="J462" s="32">
        <f t="shared" si="119"/>
        <v>0</v>
      </c>
      <c r="K462" s="53"/>
      <c r="L462" s="53"/>
      <c r="M462" s="53"/>
      <c r="N462" s="53"/>
      <c r="O462" s="53"/>
      <c r="P462" s="53"/>
      <c r="Q462" s="55"/>
      <c r="R462" s="41"/>
    </row>
    <row r="463" spans="1:18" ht="13.5" customHeight="1">
      <c r="A463" s="52" t="s">
        <v>294</v>
      </c>
      <c r="B463" s="50" t="s">
        <v>655</v>
      </c>
      <c r="C463" s="32">
        <f t="shared" si="124"/>
        <v>0</v>
      </c>
      <c r="D463" s="63">
        <f aca="true" t="shared" si="132" ref="D463:I463">D464+D465</f>
        <v>0</v>
      </c>
      <c r="E463" s="63">
        <f t="shared" si="132"/>
        <v>0</v>
      </c>
      <c r="F463" s="63">
        <f t="shared" si="132"/>
        <v>0</v>
      </c>
      <c r="G463" s="63">
        <f t="shared" si="132"/>
        <v>0</v>
      </c>
      <c r="H463" s="63">
        <f t="shared" si="132"/>
        <v>0</v>
      </c>
      <c r="I463" s="63">
        <f t="shared" si="132"/>
        <v>0</v>
      </c>
      <c r="J463" s="32">
        <f t="shared" si="119"/>
        <v>0</v>
      </c>
      <c r="K463" s="63">
        <f>K464+K465</f>
        <v>0</v>
      </c>
      <c r="L463" s="63">
        <f>L464+L465</f>
        <v>0</v>
      </c>
      <c r="M463" s="63">
        <f>M464+M465</f>
        <v>0</v>
      </c>
      <c r="N463" s="63">
        <f>N464+N465</f>
        <v>0</v>
      </c>
      <c r="O463" s="63">
        <f>O464+O465</f>
        <v>0</v>
      </c>
      <c r="P463" s="63">
        <f>P464+P465</f>
        <v>0</v>
      </c>
      <c r="Q463" s="34">
        <f>Q464+Q465</f>
        <v>0</v>
      </c>
      <c r="R463" s="34">
        <f>R464+R465</f>
        <v>0</v>
      </c>
    </row>
    <row r="464" spans="1:18" ht="13.5" customHeight="1">
      <c r="A464" s="65" t="s">
        <v>358</v>
      </c>
      <c r="B464" s="50" t="s">
        <v>656</v>
      </c>
      <c r="C464" s="32">
        <f t="shared" si="124"/>
        <v>0</v>
      </c>
      <c r="D464" s="53"/>
      <c r="E464" s="53"/>
      <c r="F464" s="32">
        <f>D464*0.02+E464*0.1</f>
        <v>0</v>
      </c>
      <c r="G464" s="53"/>
      <c r="H464" s="53"/>
      <c r="I464" s="53"/>
      <c r="J464" s="32">
        <f t="shared" si="119"/>
        <v>0</v>
      </c>
      <c r="K464" s="53"/>
      <c r="L464" s="53"/>
      <c r="M464" s="53"/>
      <c r="N464" s="53"/>
      <c r="O464" s="53"/>
      <c r="P464" s="53"/>
      <c r="Q464" s="55"/>
      <c r="R464" s="41"/>
    </row>
    <row r="465" spans="1:18" ht="13.5" customHeight="1">
      <c r="A465" s="65" t="s">
        <v>298</v>
      </c>
      <c r="B465" s="50" t="s">
        <v>657</v>
      </c>
      <c r="C465" s="32">
        <f t="shared" si="124"/>
        <v>0</v>
      </c>
      <c r="D465" s="53"/>
      <c r="E465" s="53"/>
      <c r="F465" s="32">
        <f>D465*0.02+E465*0.1</f>
        <v>0</v>
      </c>
      <c r="G465" s="53"/>
      <c r="H465" s="53"/>
      <c r="I465" s="53"/>
      <c r="J465" s="32">
        <f t="shared" si="119"/>
        <v>0</v>
      </c>
      <c r="K465" s="53"/>
      <c r="L465" s="53"/>
      <c r="M465" s="53"/>
      <c r="N465" s="53"/>
      <c r="O465" s="53"/>
      <c r="P465" s="53"/>
      <c r="Q465" s="55"/>
      <c r="R465" s="41"/>
    </row>
    <row r="466" spans="1:18" ht="13.5" customHeight="1">
      <c r="A466" s="52" t="s">
        <v>300</v>
      </c>
      <c r="B466" s="50" t="s">
        <v>658</v>
      </c>
      <c r="C466" s="32">
        <f t="shared" si="124"/>
        <v>0</v>
      </c>
      <c r="D466" s="53"/>
      <c r="E466" s="53"/>
      <c r="F466" s="32">
        <f>D466*0.02+E466*0.1</f>
        <v>0</v>
      </c>
      <c r="G466" s="53"/>
      <c r="H466" s="53"/>
      <c r="I466" s="53"/>
      <c r="J466" s="32">
        <f t="shared" si="119"/>
        <v>0</v>
      </c>
      <c r="K466" s="53"/>
      <c r="L466" s="53"/>
      <c r="M466" s="53"/>
      <c r="N466" s="53"/>
      <c r="O466" s="53"/>
      <c r="P466" s="53"/>
      <c r="Q466" s="55"/>
      <c r="R466" s="41"/>
    </row>
    <row r="467" spans="1:18" ht="13.5" customHeight="1">
      <c r="A467" s="52" t="s">
        <v>302</v>
      </c>
      <c r="B467" s="50" t="s">
        <v>659</v>
      </c>
      <c r="C467" s="32">
        <f t="shared" si="124"/>
        <v>0</v>
      </c>
      <c r="D467" s="53"/>
      <c r="E467" s="53"/>
      <c r="F467" s="32">
        <f>D467*0.02+E467*0.1</f>
        <v>0</v>
      </c>
      <c r="G467" s="53"/>
      <c r="H467" s="53"/>
      <c r="I467" s="53"/>
      <c r="J467" s="32">
        <f t="shared" si="119"/>
        <v>0</v>
      </c>
      <c r="K467" s="53"/>
      <c r="L467" s="53"/>
      <c r="M467" s="53"/>
      <c r="N467" s="53"/>
      <c r="O467" s="53"/>
      <c r="P467" s="53"/>
      <c r="Q467" s="55"/>
      <c r="R467" s="41"/>
    </row>
    <row r="468" spans="1:18" ht="13.5" customHeight="1">
      <c r="A468" s="52" t="s">
        <v>304</v>
      </c>
      <c r="B468" s="50" t="s">
        <v>660</v>
      </c>
      <c r="C468" s="32">
        <f t="shared" si="124"/>
        <v>0</v>
      </c>
      <c r="D468" s="63">
        <f aca="true" t="shared" si="133" ref="D468:I468">D469+D470</f>
        <v>0</v>
      </c>
      <c r="E468" s="63">
        <f t="shared" si="133"/>
        <v>0</v>
      </c>
      <c r="F468" s="63">
        <f t="shared" si="133"/>
        <v>0</v>
      </c>
      <c r="G468" s="32">
        <f t="shared" si="133"/>
        <v>0</v>
      </c>
      <c r="H468" s="32">
        <f t="shared" si="133"/>
        <v>0</v>
      </c>
      <c r="I468" s="32">
        <f t="shared" si="133"/>
        <v>0</v>
      </c>
      <c r="J468" s="32">
        <f t="shared" si="119"/>
        <v>0</v>
      </c>
      <c r="K468" s="32">
        <f>K469+K470</f>
        <v>0</v>
      </c>
      <c r="L468" s="32">
        <f>L469+L470</f>
        <v>0</v>
      </c>
      <c r="M468" s="32">
        <f>M469+M470</f>
        <v>0</v>
      </c>
      <c r="N468" s="32">
        <f>N469+N470</f>
        <v>0</v>
      </c>
      <c r="O468" s="32">
        <f>O469+O470</f>
        <v>0</v>
      </c>
      <c r="P468" s="32">
        <f>P469+P470</f>
        <v>0</v>
      </c>
      <c r="Q468" s="34">
        <f>Q469+Q470</f>
        <v>0</v>
      </c>
      <c r="R468" s="34">
        <f>R469+R470</f>
        <v>0</v>
      </c>
    </row>
    <row r="469" spans="1:18" ht="13.5" customHeight="1">
      <c r="A469" s="65" t="s">
        <v>364</v>
      </c>
      <c r="B469" s="50" t="s">
        <v>661</v>
      </c>
      <c r="C469" s="32">
        <f t="shared" si="124"/>
        <v>0</v>
      </c>
      <c r="D469" s="53"/>
      <c r="E469" s="53"/>
      <c r="F469" s="32">
        <f>D469*0.02+E469*0.1</f>
        <v>0</v>
      </c>
      <c r="G469" s="53"/>
      <c r="H469" s="53"/>
      <c r="I469" s="53"/>
      <c r="J469" s="32">
        <f t="shared" si="119"/>
        <v>0</v>
      </c>
      <c r="K469" s="53"/>
      <c r="L469" s="53"/>
      <c r="M469" s="53"/>
      <c r="N469" s="53"/>
      <c r="O469" s="53"/>
      <c r="P469" s="53"/>
      <c r="Q469" s="55"/>
      <c r="R469" s="41"/>
    </row>
    <row r="470" spans="1:18" ht="13.5" customHeight="1">
      <c r="A470" s="65" t="s">
        <v>308</v>
      </c>
      <c r="B470" s="50" t="s">
        <v>662</v>
      </c>
      <c r="C470" s="32">
        <f t="shared" si="124"/>
        <v>0</v>
      </c>
      <c r="D470" s="53"/>
      <c r="E470" s="53"/>
      <c r="F470" s="32">
        <f>D470*0.02+E470*0.1</f>
        <v>0</v>
      </c>
      <c r="G470" s="53"/>
      <c r="H470" s="53"/>
      <c r="I470" s="53"/>
      <c r="J470" s="32">
        <f aca="true" t="shared" si="134" ref="J470:J487">G470*0.25+H470*0.5+(I470-(M470*0.4+N470*0.3+O470*0.2))*1</f>
        <v>0</v>
      </c>
      <c r="K470" s="53"/>
      <c r="L470" s="53"/>
      <c r="M470" s="53"/>
      <c r="N470" s="53"/>
      <c r="O470" s="53"/>
      <c r="P470" s="53"/>
      <c r="Q470" s="55"/>
      <c r="R470" s="41"/>
    </row>
    <row r="471" spans="1:18" ht="13.5" customHeight="1">
      <c r="A471" s="66" t="s">
        <v>310</v>
      </c>
      <c r="B471" s="67" t="s">
        <v>663</v>
      </c>
      <c r="C471" s="32">
        <f t="shared" si="124"/>
        <v>0</v>
      </c>
      <c r="D471" s="53"/>
      <c r="E471" s="53"/>
      <c r="F471" s="32">
        <f>D471*0.01+E471*0.02</f>
        <v>0</v>
      </c>
      <c r="G471" s="53"/>
      <c r="H471" s="53"/>
      <c r="I471" s="53"/>
      <c r="J471" s="32">
        <f t="shared" si="134"/>
        <v>0</v>
      </c>
      <c r="K471" s="53"/>
      <c r="L471" s="53"/>
      <c r="M471" s="53"/>
      <c r="N471" s="53"/>
      <c r="O471" s="53"/>
      <c r="P471" s="53"/>
      <c r="Q471" s="55"/>
      <c r="R471" s="41"/>
    </row>
    <row r="472" spans="1:18" ht="13.5" customHeight="1">
      <c r="A472" s="68" t="s">
        <v>312</v>
      </c>
      <c r="B472" s="27" t="s">
        <v>664</v>
      </c>
      <c r="C472" s="32">
        <f t="shared" si="124"/>
        <v>0</v>
      </c>
      <c r="D472" s="38"/>
      <c r="E472" s="38"/>
      <c r="F472" s="32">
        <f aca="true" t="shared" si="135" ref="F472:F487">D472*0.01+E472*0.02</f>
        <v>0</v>
      </c>
      <c r="G472" s="38"/>
      <c r="H472" s="38"/>
      <c r="I472" s="38"/>
      <c r="J472" s="32">
        <f t="shared" si="134"/>
        <v>0</v>
      </c>
      <c r="K472" s="38"/>
      <c r="L472" s="38"/>
      <c r="M472" s="38"/>
      <c r="N472" s="38"/>
      <c r="O472" s="38"/>
      <c r="P472" s="38"/>
      <c r="Q472" s="55"/>
      <c r="R472" s="41"/>
    </row>
    <row r="473" spans="1:18" ht="13.5" customHeight="1">
      <c r="A473" s="31" t="s">
        <v>314</v>
      </c>
      <c r="B473" s="27" t="s">
        <v>665</v>
      </c>
      <c r="C473" s="32">
        <f t="shared" si="124"/>
        <v>0</v>
      </c>
      <c r="D473" s="32">
        <f>SUM(D474:D475)</f>
        <v>0</v>
      </c>
      <c r="E473" s="32">
        <f>SUM(E474:E475)</f>
        <v>0</v>
      </c>
      <c r="F473" s="32">
        <f>SUM(F474:F475)</f>
        <v>0</v>
      </c>
      <c r="G473" s="32">
        <f aca="true" t="shared" si="136" ref="G473:O473">SUM(G474:G475)</f>
        <v>0</v>
      </c>
      <c r="H473" s="32">
        <f t="shared" si="136"/>
        <v>0</v>
      </c>
      <c r="I473" s="32">
        <f t="shared" si="136"/>
        <v>0</v>
      </c>
      <c r="J473" s="32">
        <f t="shared" si="134"/>
        <v>0</v>
      </c>
      <c r="K473" s="32">
        <f t="shared" si="136"/>
        <v>0</v>
      </c>
      <c r="L473" s="32">
        <f t="shared" si="136"/>
        <v>0</v>
      </c>
      <c r="M473" s="32">
        <f t="shared" si="136"/>
        <v>0</v>
      </c>
      <c r="N473" s="32">
        <f t="shared" si="136"/>
        <v>0</v>
      </c>
      <c r="O473" s="32">
        <f t="shared" si="136"/>
        <v>0</v>
      </c>
      <c r="P473" s="32">
        <f>SUM(P474:P475)</f>
        <v>0</v>
      </c>
      <c r="Q473" s="34">
        <f>SUM(Q474:Q475)</f>
        <v>0</v>
      </c>
      <c r="R473" s="34">
        <f>SUM(R474:R475)</f>
        <v>0</v>
      </c>
    </row>
    <row r="474" spans="1:18" ht="13.5" customHeight="1">
      <c r="A474" s="35" t="s">
        <v>316</v>
      </c>
      <c r="B474" s="36" t="s">
        <v>666</v>
      </c>
      <c r="C474" s="32">
        <f t="shared" si="124"/>
        <v>0</v>
      </c>
      <c r="D474" s="38"/>
      <c r="E474" s="38"/>
      <c r="F474" s="32">
        <f t="shared" si="135"/>
        <v>0</v>
      </c>
      <c r="G474" s="38"/>
      <c r="H474" s="38"/>
      <c r="I474" s="38"/>
      <c r="J474" s="32">
        <f t="shared" si="134"/>
        <v>0</v>
      </c>
      <c r="K474" s="38"/>
      <c r="L474" s="38"/>
      <c r="M474" s="38"/>
      <c r="N474" s="38"/>
      <c r="O474" s="38"/>
      <c r="P474" s="38"/>
      <c r="Q474" s="55"/>
      <c r="R474" s="41"/>
    </row>
    <row r="475" spans="1:18" ht="13.5" customHeight="1">
      <c r="A475" s="35" t="s">
        <v>318</v>
      </c>
      <c r="B475" s="36" t="s">
        <v>667</v>
      </c>
      <c r="C475" s="32">
        <f t="shared" si="124"/>
        <v>0</v>
      </c>
      <c r="D475" s="38"/>
      <c r="E475" s="38"/>
      <c r="F475" s="32">
        <f t="shared" si="135"/>
        <v>0</v>
      </c>
      <c r="G475" s="38"/>
      <c r="H475" s="38"/>
      <c r="I475" s="38"/>
      <c r="J475" s="32">
        <f t="shared" si="134"/>
        <v>0</v>
      </c>
      <c r="K475" s="38"/>
      <c r="L475" s="38"/>
      <c r="M475" s="38"/>
      <c r="N475" s="38"/>
      <c r="O475" s="38"/>
      <c r="P475" s="38"/>
      <c r="Q475" s="55"/>
      <c r="R475" s="41"/>
    </row>
    <row r="476" spans="1:18" ht="27.75" customHeight="1">
      <c r="A476" s="31" t="s">
        <v>668</v>
      </c>
      <c r="B476" s="27" t="s">
        <v>669</v>
      </c>
      <c r="C476" s="32">
        <f t="shared" si="124"/>
        <v>0</v>
      </c>
      <c r="D476" s="32">
        <f>D477+D481</f>
        <v>0</v>
      </c>
      <c r="E476" s="32">
        <f>E477+E481</f>
        <v>0</v>
      </c>
      <c r="F476" s="32">
        <f>F477+F481</f>
        <v>0</v>
      </c>
      <c r="G476" s="32">
        <f aca="true" t="shared" si="137" ref="G476:O476">G477+G481</f>
        <v>0</v>
      </c>
      <c r="H476" s="32">
        <f t="shared" si="137"/>
        <v>0</v>
      </c>
      <c r="I476" s="32">
        <f t="shared" si="137"/>
        <v>0</v>
      </c>
      <c r="J476" s="32">
        <f t="shared" si="134"/>
        <v>0</v>
      </c>
      <c r="K476" s="32">
        <f t="shared" si="137"/>
        <v>0</v>
      </c>
      <c r="L476" s="32">
        <f t="shared" si="137"/>
        <v>0</v>
      </c>
      <c r="M476" s="32">
        <f t="shared" si="137"/>
        <v>0</v>
      </c>
      <c r="N476" s="32">
        <f t="shared" si="137"/>
        <v>0</v>
      </c>
      <c r="O476" s="32">
        <f t="shared" si="137"/>
        <v>0</v>
      </c>
      <c r="P476" s="32">
        <f>P477+P481</f>
        <v>0</v>
      </c>
      <c r="Q476" s="34">
        <f>Q477+Q481</f>
        <v>0</v>
      </c>
      <c r="R476" s="34">
        <f>R477+R481</f>
        <v>0</v>
      </c>
    </row>
    <row r="477" spans="1:18" ht="34.5" customHeight="1">
      <c r="A477" s="35" t="s">
        <v>322</v>
      </c>
      <c r="B477" s="36" t="s">
        <v>670</v>
      </c>
      <c r="C477" s="32">
        <f t="shared" si="124"/>
        <v>0</v>
      </c>
      <c r="D477" s="32">
        <f>SUM(D478:D480)</f>
        <v>0</v>
      </c>
      <c r="E477" s="32">
        <f>SUM(E478:E480)</f>
        <v>0</v>
      </c>
      <c r="F477" s="32">
        <f>SUM(F478:F480)</f>
        <v>0</v>
      </c>
      <c r="G477" s="32">
        <f aca="true" t="shared" si="138" ref="G477:O477">SUM(G478:G480)</f>
        <v>0</v>
      </c>
      <c r="H477" s="32">
        <f t="shared" si="138"/>
        <v>0</v>
      </c>
      <c r="I477" s="32">
        <f t="shared" si="138"/>
        <v>0</v>
      </c>
      <c r="J477" s="32">
        <f t="shared" si="134"/>
        <v>0</v>
      </c>
      <c r="K477" s="32">
        <f t="shared" si="138"/>
        <v>0</v>
      </c>
      <c r="L477" s="32">
        <f t="shared" si="138"/>
        <v>0</v>
      </c>
      <c r="M477" s="32">
        <f t="shared" si="138"/>
        <v>0</v>
      </c>
      <c r="N477" s="32">
        <f t="shared" si="138"/>
        <v>0</v>
      </c>
      <c r="O477" s="32">
        <f t="shared" si="138"/>
        <v>0</v>
      </c>
      <c r="P477" s="32">
        <f>SUM(P478:P480)</f>
        <v>0</v>
      </c>
      <c r="Q477" s="34">
        <f>SUM(Q478:Q480)</f>
        <v>0</v>
      </c>
      <c r="R477" s="34">
        <f>SUM(R478:R480)</f>
        <v>0</v>
      </c>
    </row>
    <row r="478" spans="1:18" ht="13.5" customHeight="1">
      <c r="A478" s="37" t="s">
        <v>324</v>
      </c>
      <c r="B478" s="36" t="s">
        <v>671</v>
      </c>
      <c r="C478" s="32">
        <f t="shared" si="124"/>
        <v>0</v>
      </c>
      <c r="D478" s="38"/>
      <c r="E478" s="38"/>
      <c r="F478" s="32">
        <f t="shared" si="135"/>
        <v>0</v>
      </c>
      <c r="G478" s="38"/>
      <c r="H478" s="38"/>
      <c r="I478" s="38"/>
      <c r="J478" s="32">
        <f t="shared" si="134"/>
        <v>0</v>
      </c>
      <c r="K478" s="38"/>
      <c r="L478" s="38"/>
      <c r="M478" s="38"/>
      <c r="N478" s="38"/>
      <c r="O478" s="38"/>
      <c r="P478" s="38"/>
      <c r="Q478" s="55"/>
      <c r="R478" s="41"/>
    </row>
    <row r="479" spans="1:18" ht="13.5" customHeight="1">
      <c r="A479" s="37" t="s">
        <v>326</v>
      </c>
      <c r="B479" s="36" t="s">
        <v>672</v>
      </c>
      <c r="C479" s="32">
        <f t="shared" si="124"/>
        <v>0</v>
      </c>
      <c r="D479" s="38"/>
      <c r="E479" s="38"/>
      <c r="F479" s="32">
        <f t="shared" si="135"/>
        <v>0</v>
      </c>
      <c r="G479" s="38"/>
      <c r="H479" s="38"/>
      <c r="I479" s="38"/>
      <c r="J479" s="32">
        <f t="shared" si="134"/>
        <v>0</v>
      </c>
      <c r="K479" s="38"/>
      <c r="L479" s="38"/>
      <c r="M479" s="38"/>
      <c r="N479" s="38"/>
      <c r="O479" s="38"/>
      <c r="P479" s="38"/>
      <c r="Q479" s="55"/>
      <c r="R479" s="41"/>
    </row>
    <row r="480" spans="1:18" ht="13.5" customHeight="1">
      <c r="A480" s="37" t="s">
        <v>328</v>
      </c>
      <c r="B480" s="36" t="s">
        <v>673</v>
      </c>
      <c r="C480" s="32">
        <f t="shared" si="124"/>
        <v>0</v>
      </c>
      <c r="D480" s="38"/>
      <c r="E480" s="38"/>
      <c r="F480" s="32">
        <f t="shared" si="135"/>
        <v>0</v>
      </c>
      <c r="G480" s="38"/>
      <c r="H480" s="38"/>
      <c r="I480" s="38"/>
      <c r="J480" s="32">
        <f t="shared" si="134"/>
        <v>0</v>
      </c>
      <c r="K480" s="38"/>
      <c r="L480" s="38"/>
      <c r="M480" s="38"/>
      <c r="N480" s="38"/>
      <c r="O480" s="38"/>
      <c r="P480" s="38"/>
      <c r="Q480" s="55"/>
      <c r="R480" s="41"/>
    </row>
    <row r="481" spans="1:18" ht="25.5">
      <c r="A481" s="35" t="s">
        <v>330</v>
      </c>
      <c r="B481" s="36" t="s">
        <v>674</v>
      </c>
      <c r="C481" s="32">
        <f t="shared" si="124"/>
        <v>0</v>
      </c>
      <c r="D481" s="32">
        <f>SUM(D482:D484)</f>
        <v>0</v>
      </c>
      <c r="E481" s="32">
        <f>SUM(E482:E484)</f>
        <v>0</v>
      </c>
      <c r="F481" s="32">
        <f t="shared" si="135"/>
        <v>0</v>
      </c>
      <c r="G481" s="32">
        <f aca="true" t="shared" si="139" ref="G481:O481">SUM(G482:G484)</f>
        <v>0</v>
      </c>
      <c r="H481" s="32">
        <f t="shared" si="139"/>
        <v>0</v>
      </c>
      <c r="I481" s="32">
        <f t="shared" si="139"/>
        <v>0</v>
      </c>
      <c r="J481" s="32">
        <f t="shared" si="134"/>
        <v>0</v>
      </c>
      <c r="K481" s="32">
        <f t="shared" si="139"/>
        <v>0</v>
      </c>
      <c r="L481" s="32">
        <f t="shared" si="139"/>
        <v>0</v>
      </c>
      <c r="M481" s="32">
        <f t="shared" si="139"/>
        <v>0</v>
      </c>
      <c r="N481" s="32">
        <f t="shared" si="139"/>
        <v>0</v>
      </c>
      <c r="O481" s="32">
        <f t="shared" si="139"/>
        <v>0</v>
      </c>
      <c r="P481" s="32">
        <f>SUM(P482:P484)</f>
        <v>0</v>
      </c>
      <c r="Q481" s="34">
        <f>SUM(Q482:Q484)</f>
        <v>0</v>
      </c>
      <c r="R481" s="34">
        <f>SUM(R482:R484)</f>
        <v>0</v>
      </c>
    </row>
    <row r="482" spans="1:18" ht="13.5" customHeight="1">
      <c r="A482" s="37" t="s">
        <v>324</v>
      </c>
      <c r="B482" s="36" t="s">
        <v>675</v>
      </c>
      <c r="C482" s="32">
        <f t="shared" si="124"/>
        <v>0</v>
      </c>
      <c r="D482" s="38"/>
      <c r="E482" s="38"/>
      <c r="F482" s="32">
        <f t="shared" si="135"/>
        <v>0</v>
      </c>
      <c r="G482" s="38"/>
      <c r="H482" s="38"/>
      <c r="I482" s="38"/>
      <c r="J482" s="32">
        <f t="shared" si="134"/>
        <v>0</v>
      </c>
      <c r="K482" s="38"/>
      <c r="L482" s="38"/>
      <c r="M482" s="38"/>
      <c r="N482" s="38"/>
      <c r="O482" s="38"/>
      <c r="P482" s="38"/>
      <c r="Q482" s="55"/>
      <c r="R482" s="41"/>
    </row>
    <row r="483" spans="1:18" ht="13.5" customHeight="1">
      <c r="A483" s="37" t="s">
        <v>326</v>
      </c>
      <c r="B483" s="36" t="s">
        <v>676</v>
      </c>
      <c r="C483" s="32">
        <f t="shared" si="124"/>
        <v>0</v>
      </c>
      <c r="D483" s="38"/>
      <c r="E483" s="38"/>
      <c r="F483" s="32">
        <f t="shared" si="135"/>
        <v>0</v>
      </c>
      <c r="G483" s="38"/>
      <c r="H483" s="38"/>
      <c r="I483" s="38"/>
      <c r="J483" s="32">
        <f t="shared" si="134"/>
        <v>0</v>
      </c>
      <c r="K483" s="38"/>
      <c r="L483" s="38"/>
      <c r="M483" s="38"/>
      <c r="N483" s="38"/>
      <c r="O483" s="38"/>
      <c r="P483" s="38"/>
      <c r="Q483" s="55"/>
      <c r="R483" s="41"/>
    </row>
    <row r="484" spans="1:18" ht="13.5" customHeight="1">
      <c r="A484" s="37" t="s">
        <v>328</v>
      </c>
      <c r="B484" s="36" t="s">
        <v>677</v>
      </c>
      <c r="C484" s="32">
        <f aca="true" t="shared" si="140" ref="C484:C547">D484+E484+G484+H484+I484+K484</f>
        <v>0</v>
      </c>
      <c r="D484" s="38"/>
      <c r="E484" s="38"/>
      <c r="F484" s="32">
        <f t="shared" si="135"/>
        <v>0</v>
      </c>
      <c r="G484" s="38"/>
      <c r="H484" s="38"/>
      <c r="I484" s="38"/>
      <c r="J484" s="32">
        <f t="shared" si="134"/>
        <v>0</v>
      </c>
      <c r="K484" s="38"/>
      <c r="L484" s="38"/>
      <c r="M484" s="38"/>
      <c r="N484" s="38"/>
      <c r="O484" s="38"/>
      <c r="P484" s="38"/>
      <c r="Q484" s="55"/>
      <c r="R484" s="41"/>
    </row>
    <row r="485" spans="1:18" ht="33" customHeight="1">
      <c r="A485" s="31" t="s">
        <v>335</v>
      </c>
      <c r="B485" s="27" t="s">
        <v>678</v>
      </c>
      <c r="C485" s="32">
        <f t="shared" si="140"/>
        <v>0</v>
      </c>
      <c r="D485" s="32">
        <f>SUM(D486:D487)</f>
        <v>0</v>
      </c>
      <c r="E485" s="32">
        <f>SUM(E486:E487)</f>
        <v>0</v>
      </c>
      <c r="F485" s="32">
        <f t="shared" si="135"/>
        <v>0</v>
      </c>
      <c r="G485" s="32">
        <f aca="true" t="shared" si="141" ref="G485:O485">SUM(G486:G487)</f>
        <v>0</v>
      </c>
      <c r="H485" s="32">
        <f t="shared" si="141"/>
        <v>0</v>
      </c>
      <c r="I485" s="32">
        <f t="shared" si="141"/>
        <v>0</v>
      </c>
      <c r="J485" s="32">
        <f t="shared" si="134"/>
        <v>0</v>
      </c>
      <c r="K485" s="32">
        <f t="shared" si="141"/>
        <v>0</v>
      </c>
      <c r="L485" s="32">
        <f t="shared" si="141"/>
        <v>0</v>
      </c>
      <c r="M485" s="32">
        <f t="shared" si="141"/>
        <v>0</v>
      </c>
      <c r="N485" s="32">
        <f t="shared" si="141"/>
        <v>0</v>
      </c>
      <c r="O485" s="32">
        <f t="shared" si="141"/>
        <v>0</v>
      </c>
      <c r="P485" s="32">
        <f>SUM(P486:P487)</f>
        <v>0</v>
      </c>
      <c r="Q485" s="34">
        <f>SUM(Q486:Q487)</f>
        <v>0</v>
      </c>
      <c r="R485" s="34">
        <f>SUM(R486:R487)</f>
        <v>0</v>
      </c>
    </row>
    <row r="486" spans="1:18" ht="25.5">
      <c r="A486" s="69" t="s">
        <v>337</v>
      </c>
      <c r="B486" s="36" t="s">
        <v>679</v>
      </c>
      <c r="C486" s="32">
        <f t="shared" si="140"/>
        <v>0</v>
      </c>
      <c r="D486" s="38"/>
      <c r="E486" s="38"/>
      <c r="F486" s="32">
        <f t="shared" si="135"/>
        <v>0</v>
      </c>
      <c r="G486" s="38"/>
      <c r="H486" s="38"/>
      <c r="I486" s="38"/>
      <c r="J486" s="32">
        <f t="shared" si="134"/>
        <v>0</v>
      </c>
      <c r="K486" s="38"/>
      <c r="L486" s="38"/>
      <c r="M486" s="38"/>
      <c r="N486" s="38"/>
      <c r="O486" s="38"/>
      <c r="P486" s="38"/>
      <c r="Q486" s="55"/>
      <c r="R486" s="41"/>
    </row>
    <row r="487" spans="1:18" ht="25.5">
      <c r="A487" s="70" t="s">
        <v>339</v>
      </c>
      <c r="B487" s="36" t="s">
        <v>680</v>
      </c>
      <c r="C487" s="32">
        <f t="shared" si="140"/>
        <v>0</v>
      </c>
      <c r="D487" s="38"/>
      <c r="E487" s="38"/>
      <c r="F487" s="32">
        <f t="shared" si="135"/>
        <v>0</v>
      </c>
      <c r="G487" s="38"/>
      <c r="H487" s="38"/>
      <c r="I487" s="38"/>
      <c r="J487" s="32">
        <f t="shared" si="134"/>
        <v>0</v>
      </c>
      <c r="K487" s="38"/>
      <c r="L487" s="38"/>
      <c r="M487" s="38"/>
      <c r="N487" s="38"/>
      <c r="O487" s="38"/>
      <c r="P487" s="38"/>
      <c r="Q487" s="55"/>
      <c r="R487" s="41"/>
    </row>
    <row r="488" spans="1:18" ht="13.5" customHeight="1">
      <c r="A488" s="31" t="s">
        <v>341</v>
      </c>
      <c r="B488" s="27" t="s">
        <v>681</v>
      </c>
      <c r="C488" s="32">
        <f t="shared" si="140"/>
        <v>0</v>
      </c>
      <c r="D488" s="34">
        <f aca="true" t="shared" si="142" ref="D488:O488">D489+D524</f>
        <v>0</v>
      </c>
      <c r="E488" s="34">
        <f t="shared" si="142"/>
        <v>0</v>
      </c>
      <c r="F488" s="92">
        <f t="shared" si="142"/>
        <v>0</v>
      </c>
      <c r="G488" s="34">
        <f t="shared" si="142"/>
        <v>0</v>
      </c>
      <c r="H488" s="34">
        <f t="shared" si="142"/>
        <v>0</v>
      </c>
      <c r="I488" s="34">
        <f t="shared" si="142"/>
        <v>0</v>
      </c>
      <c r="J488" s="34">
        <f t="shared" si="142"/>
        <v>0</v>
      </c>
      <c r="K488" s="34">
        <f t="shared" si="142"/>
        <v>0</v>
      </c>
      <c r="L488" s="34">
        <f t="shared" si="142"/>
        <v>0</v>
      </c>
      <c r="M488" s="34">
        <f t="shared" si="142"/>
        <v>0</v>
      </c>
      <c r="N488" s="34">
        <f t="shared" si="142"/>
        <v>0</v>
      </c>
      <c r="O488" s="34">
        <f t="shared" si="142"/>
        <v>0</v>
      </c>
      <c r="P488" s="34">
        <f>P489+P524</f>
        <v>0</v>
      </c>
      <c r="Q488" s="34">
        <f>Q489+Q524</f>
        <v>0</v>
      </c>
      <c r="R488" s="34">
        <f>R489+R524</f>
        <v>0</v>
      </c>
    </row>
    <row r="489" spans="1:18" ht="13.5" customHeight="1">
      <c r="A489" s="62" t="s">
        <v>343</v>
      </c>
      <c r="B489" s="36" t="s">
        <v>682</v>
      </c>
      <c r="C489" s="32">
        <f t="shared" si="140"/>
        <v>0</v>
      </c>
      <c r="D489" s="34">
        <f aca="true" t="shared" si="143" ref="D489:O489">D490+D507+D514+D521+D522+D523</f>
        <v>0</v>
      </c>
      <c r="E489" s="34">
        <f t="shared" si="143"/>
        <v>0</v>
      </c>
      <c r="F489" s="92">
        <f t="shared" si="143"/>
        <v>0</v>
      </c>
      <c r="G489" s="34">
        <f t="shared" si="143"/>
        <v>0</v>
      </c>
      <c r="H489" s="34">
        <f t="shared" si="143"/>
        <v>0</v>
      </c>
      <c r="I489" s="34">
        <f t="shared" si="143"/>
        <v>0</v>
      </c>
      <c r="J489" s="34">
        <f t="shared" si="143"/>
        <v>0</v>
      </c>
      <c r="K489" s="34">
        <f t="shared" si="143"/>
        <v>0</v>
      </c>
      <c r="L489" s="34">
        <f t="shared" si="143"/>
        <v>0</v>
      </c>
      <c r="M489" s="34">
        <f t="shared" si="143"/>
        <v>0</v>
      </c>
      <c r="N489" s="34">
        <f t="shared" si="143"/>
        <v>0</v>
      </c>
      <c r="O489" s="34">
        <f t="shared" si="143"/>
        <v>0</v>
      </c>
      <c r="P489" s="34">
        <f>P490+P507+P514+P521+P522+P523</f>
        <v>0</v>
      </c>
      <c r="Q489" s="34">
        <f>Q490+Q507+Q514+Q521+Q522+Q523</f>
        <v>0</v>
      </c>
      <c r="R489" s="34">
        <f>R490+R507+R514+R521+R522+R523</f>
        <v>0</v>
      </c>
    </row>
    <row r="490" spans="1:18" ht="13.5" customHeight="1">
      <c r="A490" s="49" t="s">
        <v>345</v>
      </c>
      <c r="B490" s="36" t="s">
        <v>683</v>
      </c>
      <c r="C490" s="32">
        <f t="shared" si="140"/>
        <v>0</v>
      </c>
      <c r="D490" s="34">
        <f aca="true" t="shared" si="144" ref="D490:O490">D491+D506</f>
        <v>0</v>
      </c>
      <c r="E490" s="34">
        <f t="shared" si="144"/>
        <v>0</v>
      </c>
      <c r="F490" s="92">
        <f t="shared" si="144"/>
        <v>0</v>
      </c>
      <c r="G490" s="34">
        <f t="shared" si="144"/>
        <v>0</v>
      </c>
      <c r="H490" s="34">
        <f t="shared" si="144"/>
        <v>0</v>
      </c>
      <c r="I490" s="34">
        <f t="shared" si="144"/>
        <v>0</v>
      </c>
      <c r="J490" s="34">
        <f t="shared" si="144"/>
        <v>0</v>
      </c>
      <c r="K490" s="34">
        <f t="shared" si="144"/>
        <v>0</v>
      </c>
      <c r="L490" s="34">
        <f t="shared" si="144"/>
        <v>0</v>
      </c>
      <c r="M490" s="34">
        <f t="shared" si="144"/>
        <v>0</v>
      </c>
      <c r="N490" s="34">
        <f t="shared" si="144"/>
        <v>0</v>
      </c>
      <c r="O490" s="34">
        <f t="shared" si="144"/>
        <v>0</v>
      </c>
      <c r="P490" s="34">
        <f>P491+P506</f>
        <v>0</v>
      </c>
      <c r="Q490" s="34">
        <f>Q491+Q506</f>
        <v>0</v>
      </c>
      <c r="R490" s="34">
        <f>R491+R506</f>
        <v>0</v>
      </c>
    </row>
    <row r="491" spans="1:18" ht="30" customHeight="1">
      <c r="A491" s="71" t="s">
        <v>347</v>
      </c>
      <c r="B491" s="36" t="s">
        <v>684</v>
      </c>
      <c r="C491" s="32">
        <f t="shared" si="140"/>
        <v>0</v>
      </c>
      <c r="D491" s="34">
        <f aca="true" t="shared" si="145" ref="D491:O491">D492+D495+D498+D501+D502+D503</f>
        <v>0</v>
      </c>
      <c r="E491" s="34">
        <f t="shared" si="145"/>
        <v>0</v>
      </c>
      <c r="F491" s="92">
        <f t="shared" si="145"/>
        <v>0</v>
      </c>
      <c r="G491" s="34">
        <f t="shared" si="145"/>
        <v>0</v>
      </c>
      <c r="H491" s="34">
        <f t="shared" si="145"/>
        <v>0</v>
      </c>
      <c r="I491" s="34">
        <f t="shared" si="145"/>
        <v>0</v>
      </c>
      <c r="J491" s="34">
        <f t="shared" si="145"/>
        <v>0</v>
      </c>
      <c r="K491" s="34">
        <f t="shared" si="145"/>
        <v>0</v>
      </c>
      <c r="L491" s="34">
        <f t="shared" si="145"/>
        <v>0</v>
      </c>
      <c r="M491" s="34">
        <f t="shared" si="145"/>
        <v>0</v>
      </c>
      <c r="N491" s="34">
        <f t="shared" si="145"/>
        <v>0</v>
      </c>
      <c r="O491" s="34">
        <f t="shared" si="145"/>
        <v>0</v>
      </c>
      <c r="P491" s="34">
        <f>P492+P495+P498+P501+P502+P503</f>
        <v>0</v>
      </c>
      <c r="Q491" s="34">
        <f>Q492+Q495+Q498+Q501+Q502+Q503</f>
        <v>0</v>
      </c>
      <c r="R491" s="34">
        <f>R492+R495+R498+R501+R502+R503</f>
        <v>0</v>
      </c>
    </row>
    <row r="492" spans="1:18" ht="13.5" customHeight="1">
      <c r="A492" s="72" t="s">
        <v>282</v>
      </c>
      <c r="B492" s="36" t="s">
        <v>685</v>
      </c>
      <c r="C492" s="32">
        <f t="shared" si="140"/>
        <v>0</v>
      </c>
      <c r="D492" s="34">
        <f aca="true" t="shared" si="146" ref="D492:O492">D493+D494</f>
        <v>0</v>
      </c>
      <c r="E492" s="34">
        <f t="shared" si="146"/>
        <v>0</v>
      </c>
      <c r="F492" s="92">
        <f t="shared" si="146"/>
        <v>0</v>
      </c>
      <c r="G492" s="34">
        <f t="shared" si="146"/>
        <v>0</v>
      </c>
      <c r="H492" s="34">
        <f t="shared" si="146"/>
        <v>0</v>
      </c>
      <c r="I492" s="34">
        <f t="shared" si="146"/>
        <v>0</v>
      </c>
      <c r="J492" s="34">
        <f t="shared" si="146"/>
        <v>0</v>
      </c>
      <c r="K492" s="34">
        <f t="shared" si="146"/>
        <v>0</v>
      </c>
      <c r="L492" s="34">
        <f t="shared" si="146"/>
        <v>0</v>
      </c>
      <c r="M492" s="34">
        <f t="shared" si="146"/>
        <v>0</v>
      </c>
      <c r="N492" s="34">
        <f t="shared" si="146"/>
        <v>0</v>
      </c>
      <c r="O492" s="34">
        <f t="shared" si="146"/>
        <v>0</v>
      </c>
      <c r="P492" s="34">
        <f>P493+P494</f>
        <v>0</v>
      </c>
      <c r="Q492" s="34">
        <f>Q493+Q494</f>
        <v>0</v>
      </c>
      <c r="R492" s="34">
        <f>R493+R494</f>
        <v>0</v>
      </c>
    </row>
    <row r="493" spans="1:18" ht="13.5" customHeight="1">
      <c r="A493" s="73" t="s">
        <v>350</v>
      </c>
      <c r="B493" s="36" t="s">
        <v>686</v>
      </c>
      <c r="C493" s="32">
        <f t="shared" si="140"/>
        <v>0</v>
      </c>
      <c r="D493" s="38"/>
      <c r="E493" s="38"/>
      <c r="F493" s="92">
        <f>D493*0.01+E493*0.02</f>
        <v>0</v>
      </c>
      <c r="G493" s="38"/>
      <c r="H493" s="38"/>
      <c r="I493" s="38"/>
      <c r="J493" s="32">
        <f>G493*0.25+H493*0.5+(I493-(M493*0.4+N493*0.3+O493*0.2))*1</f>
        <v>0</v>
      </c>
      <c r="K493" s="38"/>
      <c r="L493" s="38"/>
      <c r="M493" s="38"/>
      <c r="N493" s="38"/>
      <c r="O493" s="38"/>
      <c r="P493" s="38"/>
      <c r="Q493" s="55"/>
      <c r="R493" s="41"/>
    </row>
    <row r="494" spans="1:18" ht="13.5" customHeight="1">
      <c r="A494" s="73" t="s">
        <v>286</v>
      </c>
      <c r="B494" s="36" t="s">
        <v>687</v>
      </c>
      <c r="C494" s="32">
        <f t="shared" si="140"/>
        <v>0</v>
      </c>
      <c r="D494" s="38"/>
      <c r="E494" s="38"/>
      <c r="F494" s="92">
        <f>D494*0.01+E494*0.02</f>
        <v>0</v>
      </c>
      <c r="G494" s="38"/>
      <c r="H494" s="38"/>
      <c r="I494" s="38"/>
      <c r="J494" s="32">
        <f>G494*0.25+H494*0.5+(I494-(M494*0.4+N494*0.3+O494*0.2))*1</f>
        <v>0</v>
      </c>
      <c r="K494" s="38"/>
      <c r="L494" s="38"/>
      <c r="M494" s="38"/>
      <c r="N494" s="38"/>
      <c r="O494" s="38"/>
      <c r="P494" s="38"/>
      <c r="Q494" s="55"/>
      <c r="R494" s="41"/>
    </row>
    <row r="495" spans="1:18" ht="13.5" customHeight="1">
      <c r="A495" s="72" t="s">
        <v>288</v>
      </c>
      <c r="B495" s="36" t="s">
        <v>688</v>
      </c>
      <c r="C495" s="32">
        <f t="shared" si="140"/>
        <v>0</v>
      </c>
      <c r="D495" s="34">
        <f aca="true" t="shared" si="147" ref="D495:O495">D496+D497</f>
        <v>0</v>
      </c>
      <c r="E495" s="34">
        <f t="shared" si="147"/>
        <v>0</v>
      </c>
      <c r="F495" s="92">
        <f t="shared" si="147"/>
        <v>0</v>
      </c>
      <c r="G495" s="34">
        <f t="shared" si="147"/>
        <v>0</v>
      </c>
      <c r="H495" s="34">
        <f t="shared" si="147"/>
        <v>0</v>
      </c>
      <c r="I495" s="34">
        <f t="shared" si="147"/>
        <v>0</v>
      </c>
      <c r="J495" s="34">
        <f t="shared" si="147"/>
        <v>0</v>
      </c>
      <c r="K495" s="34">
        <f t="shared" si="147"/>
        <v>0</v>
      </c>
      <c r="L495" s="34">
        <f t="shared" si="147"/>
        <v>0</v>
      </c>
      <c r="M495" s="34">
        <f t="shared" si="147"/>
        <v>0</v>
      </c>
      <c r="N495" s="34">
        <f t="shared" si="147"/>
        <v>0</v>
      </c>
      <c r="O495" s="34">
        <f t="shared" si="147"/>
        <v>0</v>
      </c>
      <c r="P495" s="34">
        <f>P496+P497</f>
        <v>0</v>
      </c>
      <c r="Q495" s="34">
        <f>Q496+Q497</f>
        <v>0</v>
      </c>
      <c r="R495" s="34">
        <f>R496+R497</f>
        <v>0</v>
      </c>
    </row>
    <row r="496" spans="1:18" ht="13.5" customHeight="1">
      <c r="A496" s="73" t="s">
        <v>354</v>
      </c>
      <c r="B496" s="36" t="s">
        <v>689</v>
      </c>
      <c r="C496" s="32">
        <f t="shared" si="140"/>
        <v>0</v>
      </c>
      <c r="D496" s="38"/>
      <c r="E496" s="38"/>
      <c r="F496" s="92">
        <f>D496*0.02+E496*0.1</f>
        <v>0</v>
      </c>
      <c r="G496" s="38"/>
      <c r="H496" s="38"/>
      <c r="I496" s="38"/>
      <c r="J496" s="32">
        <f>G496*0.25+H496*0.5+(I496-(M496*0.4+N496*0.3+O496*0.2))*1</f>
        <v>0</v>
      </c>
      <c r="K496" s="38"/>
      <c r="L496" s="38"/>
      <c r="M496" s="38"/>
      <c r="N496" s="38"/>
      <c r="O496" s="38"/>
      <c r="P496" s="38"/>
      <c r="Q496" s="55"/>
      <c r="R496" s="41"/>
    </row>
    <row r="497" spans="1:18" ht="13.5" customHeight="1">
      <c r="A497" s="73" t="s">
        <v>292</v>
      </c>
      <c r="B497" s="36" t="s">
        <v>690</v>
      </c>
      <c r="C497" s="32">
        <f t="shared" si="140"/>
        <v>0</v>
      </c>
      <c r="D497" s="38"/>
      <c r="E497" s="38"/>
      <c r="F497" s="92">
        <f>D497*0.02+E497*0.1</f>
        <v>0</v>
      </c>
      <c r="G497" s="38"/>
      <c r="H497" s="38"/>
      <c r="I497" s="38"/>
      <c r="J497" s="32">
        <f>G497*0.25+H497*0.5+(I497-(M497*0.4+N497*0.3+O497*0.2))*1</f>
        <v>0</v>
      </c>
      <c r="K497" s="38"/>
      <c r="L497" s="38"/>
      <c r="M497" s="38"/>
      <c r="N497" s="38"/>
      <c r="O497" s="38"/>
      <c r="P497" s="38"/>
      <c r="Q497" s="55"/>
      <c r="R497" s="41"/>
    </row>
    <row r="498" spans="1:18" ht="13.5" customHeight="1">
      <c r="A498" s="72" t="s">
        <v>294</v>
      </c>
      <c r="B498" s="36" t="s">
        <v>691</v>
      </c>
      <c r="C498" s="32">
        <f t="shared" si="140"/>
        <v>0</v>
      </c>
      <c r="D498" s="34">
        <f aca="true" t="shared" si="148" ref="D498:O498">D499+D500</f>
        <v>0</v>
      </c>
      <c r="E498" s="34">
        <f t="shared" si="148"/>
        <v>0</v>
      </c>
      <c r="F498" s="92">
        <f t="shared" si="148"/>
        <v>0</v>
      </c>
      <c r="G498" s="34">
        <f t="shared" si="148"/>
        <v>0</v>
      </c>
      <c r="H498" s="34">
        <f t="shared" si="148"/>
        <v>0</v>
      </c>
      <c r="I498" s="34">
        <f t="shared" si="148"/>
        <v>0</v>
      </c>
      <c r="J498" s="34">
        <f t="shared" si="148"/>
        <v>0</v>
      </c>
      <c r="K498" s="34">
        <f t="shared" si="148"/>
        <v>0</v>
      </c>
      <c r="L498" s="34">
        <f t="shared" si="148"/>
        <v>0</v>
      </c>
      <c r="M498" s="34">
        <f t="shared" si="148"/>
        <v>0</v>
      </c>
      <c r="N498" s="34">
        <f t="shared" si="148"/>
        <v>0</v>
      </c>
      <c r="O498" s="34">
        <f t="shared" si="148"/>
        <v>0</v>
      </c>
      <c r="P498" s="34">
        <f>P499+P500</f>
        <v>0</v>
      </c>
      <c r="Q498" s="34">
        <f>Q499+Q500</f>
        <v>0</v>
      </c>
      <c r="R498" s="34">
        <f>R499+R500</f>
        <v>0</v>
      </c>
    </row>
    <row r="499" spans="1:18" ht="13.5" customHeight="1">
      <c r="A499" s="73" t="s">
        <v>692</v>
      </c>
      <c r="B499" s="36" t="s">
        <v>693</v>
      </c>
      <c r="C499" s="32">
        <f t="shared" si="140"/>
        <v>0</v>
      </c>
      <c r="D499" s="38"/>
      <c r="E499" s="38"/>
      <c r="F499" s="92">
        <f>D499*0.02+E499*0.1</f>
        <v>0</v>
      </c>
      <c r="G499" s="38"/>
      <c r="H499" s="38"/>
      <c r="I499" s="38"/>
      <c r="J499" s="32">
        <f>G499*0.25+H499*0.5+(I499-(M499*0.4+N499*0.3+O499*0.2))*1</f>
        <v>0</v>
      </c>
      <c r="K499" s="38"/>
      <c r="L499" s="38"/>
      <c r="M499" s="38"/>
      <c r="N499" s="38"/>
      <c r="O499" s="38"/>
      <c r="P499" s="38"/>
      <c r="Q499" s="55"/>
      <c r="R499" s="41"/>
    </row>
    <row r="500" spans="1:18" ht="13.5" customHeight="1">
      <c r="A500" s="73" t="s">
        <v>298</v>
      </c>
      <c r="B500" s="36" t="s">
        <v>694</v>
      </c>
      <c r="C500" s="32">
        <f t="shared" si="140"/>
        <v>0</v>
      </c>
      <c r="D500" s="38"/>
      <c r="E500" s="38"/>
      <c r="F500" s="92">
        <f>D500*0.02+E500*0.1</f>
        <v>0</v>
      </c>
      <c r="G500" s="38"/>
      <c r="H500" s="38"/>
      <c r="I500" s="38"/>
      <c r="J500" s="32">
        <f>G500*0.25+H500*0.5+(I500-(M500*0.4+N500*0.3+O500*0.2))*1</f>
        <v>0</v>
      </c>
      <c r="K500" s="38"/>
      <c r="L500" s="38"/>
      <c r="M500" s="38"/>
      <c r="N500" s="38"/>
      <c r="O500" s="38"/>
      <c r="P500" s="38"/>
      <c r="Q500" s="55"/>
      <c r="R500" s="41"/>
    </row>
    <row r="501" spans="1:18" ht="13.5" customHeight="1">
      <c r="A501" s="72" t="s">
        <v>300</v>
      </c>
      <c r="B501" s="36" t="s">
        <v>695</v>
      </c>
      <c r="C501" s="32">
        <f t="shared" si="140"/>
        <v>0</v>
      </c>
      <c r="D501" s="38"/>
      <c r="E501" s="38"/>
      <c r="F501" s="92">
        <f>D501*0.02+E501*0.1</f>
        <v>0</v>
      </c>
      <c r="G501" s="38"/>
      <c r="H501" s="38"/>
      <c r="I501" s="38"/>
      <c r="J501" s="32">
        <f>G501*0.25+H501*0.5+(I501-(M501*0.4+N501*0.3+O501*0.2))*1</f>
        <v>0</v>
      </c>
      <c r="K501" s="38"/>
      <c r="L501" s="38"/>
      <c r="M501" s="38"/>
      <c r="N501" s="38"/>
      <c r="O501" s="38"/>
      <c r="P501" s="38"/>
      <c r="Q501" s="55"/>
      <c r="R501" s="41"/>
    </row>
    <row r="502" spans="1:18" ht="13.5" customHeight="1">
      <c r="A502" s="72" t="s">
        <v>302</v>
      </c>
      <c r="B502" s="36" t="s">
        <v>696</v>
      </c>
      <c r="C502" s="32">
        <f t="shared" si="140"/>
        <v>0</v>
      </c>
      <c r="D502" s="38"/>
      <c r="E502" s="38"/>
      <c r="F502" s="92">
        <f>D502*0.02+E502*0.1</f>
        <v>0</v>
      </c>
      <c r="G502" s="38"/>
      <c r="H502" s="38"/>
      <c r="I502" s="38"/>
      <c r="J502" s="32">
        <f>G502*0.25+H502*0.5+(I502-(M502*0.4+N502*0.3+O502*0.2))*1</f>
        <v>0</v>
      </c>
      <c r="K502" s="38"/>
      <c r="L502" s="38"/>
      <c r="M502" s="38"/>
      <c r="N502" s="38"/>
      <c r="O502" s="38"/>
      <c r="P502" s="38"/>
      <c r="Q502" s="55"/>
      <c r="R502" s="41"/>
    </row>
    <row r="503" spans="1:18" ht="13.5" customHeight="1">
      <c r="A503" s="72" t="s">
        <v>304</v>
      </c>
      <c r="B503" s="36" t="s">
        <v>697</v>
      </c>
      <c r="C503" s="32">
        <f t="shared" si="140"/>
        <v>0</v>
      </c>
      <c r="D503" s="34">
        <f aca="true" t="shared" si="149" ref="D503:O503">D504+D505</f>
        <v>0</v>
      </c>
      <c r="E503" s="34">
        <f t="shared" si="149"/>
        <v>0</v>
      </c>
      <c r="F503" s="92">
        <f t="shared" si="149"/>
        <v>0</v>
      </c>
      <c r="G503" s="34">
        <f t="shared" si="149"/>
        <v>0</v>
      </c>
      <c r="H503" s="34">
        <f t="shared" si="149"/>
        <v>0</v>
      </c>
      <c r="I503" s="34">
        <f t="shared" si="149"/>
        <v>0</v>
      </c>
      <c r="J503" s="34">
        <f t="shared" si="149"/>
        <v>0</v>
      </c>
      <c r="K503" s="34">
        <f t="shared" si="149"/>
        <v>0</v>
      </c>
      <c r="L503" s="34">
        <f t="shared" si="149"/>
        <v>0</v>
      </c>
      <c r="M503" s="34">
        <f t="shared" si="149"/>
        <v>0</v>
      </c>
      <c r="N503" s="34">
        <f t="shared" si="149"/>
        <v>0</v>
      </c>
      <c r="O503" s="34">
        <f t="shared" si="149"/>
        <v>0</v>
      </c>
      <c r="P503" s="34">
        <f>P504+P505</f>
        <v>0</v>
      </c>
      <c r="Q503" s="34">
        <f>Q504+Q505</f>
        <v>0</v>
      </c>
      <c r="R503" s="34">
        <f>R504+R505</f>
        <v>0</v>
      </c>
    </row>
    <row r="504" spans="1:18" ht="13.5" customHeight="1">
      <c r="A504" s="73" t="s">
        <v>698</v>
      </c>
      <c r="B504" s="36" t="s">
        <v>699</v>
      </c>
      <c r="C504" s="32">
        <f t="shared" si="140"/>
        <v>0</v>
      </c>
      <c r="D504" s="38"/>
      <c r="E504" s="38"/>
      <c r="F504" s="92">
        <f>D504*0.02+E504*0.1</f>
        <v>0</v>
      </c>
      <c r="G504" s="38"/>
      <c r="H504" s="38"/>
      <c r="I504" s="38"/>
      <c r="J504" s="32">
        <f>G504*0.25+H504*0.5+(I504-(M504*0.4+N504*0.3+O504*0.2))*1</f>
        <v>0</v>
      </c>
      <c r="K504" s="38"/>
      <c r="L504" s="38"/>
      <c r="M504" s="38"/>
      <c r="N504" s="38"/>
      <c r="O504" s="38"/>
      <c r="P504" s="38"/>
      <c r="Q504" s="55"/>
      <c r="R504" s="41"/>
    </row>
    <row r="505" spans="1:18" ht="25.5">
      <c r="A505" s="73" t="s">
        <v>308</v>
      </c>
      <c r="B505" s="36" t="s">
        <v>700</v>
      </c>
      <c r="C505" s="32">
        <f t="shared" si="140"/>
        <v>0</v>
      </c>
      <c r="D505" s="38"/>
      <c r="E505" s="38"/>
      <c r="F505" s="92">
        <f>D505*0.02+E505*0.1</f>
        <v>0</v>
      </c>
      <c r="G505" s="38"/>
      <c r="H505" s="38"/>
      <c r="I505" s="38"/>
      <c r="J505" s="32">
        <f>G505*0.25+H505*0.5+(I505-(M505*0.4+N505*0.3+O505*0.2))*1</f>
        <v>0</v>
      </c>
      <c r="K505" s="38"/>
      <c r="L505" s="38"/>
      <c r="M505" s="38"/>
      <c r="N505" s="38"/>
      <c r="O505" s="38"/>
      <c r="P505" s="38"/>
      <c r="Q505" s="55"/>
      <c r="R505" s="41"/>
    </row>
    <row r="506" spans="1:18" ht="12.75">
      <c r="A506" s="71" t="s">
        <v>367</v>
      </c>
      <c r="B506" s="36" t="s">
        <v>701</v>
      </c>
      <c r="C506" s="32">
        <f t="shared" si="140"/>
        <v>0</v>
      </c>
      <c r="D506" s="38"/>
      <c r="E506" s="38"/>
      <c r="F506" s="32">
        <f>D506*0.02+E506*0.03</f>
        <v>0</v>
      </c>
      <c r="G506" s="38"/>
      <c r="H506" s="38"/>
      <c r="I506" s="38"/>
      <c r="J506" s="32">
        <f>G506*0.25+H506*0.5+(I506-(M506*0.4+N506*0.3+O506*0.2))*1</f>
        <v>0</v>
      </c>
      <c r="K506" s="38"/>
      <c r="L506" s="38"/>
      <c r="M506" s="38"/>
      <c r="N506" s="38"/>
      <c r="O506" s="38"/>
      <c r="P506" s="38"/>
      <c r="Q506" s="55"/>
      <c r="R506" s="41"/>
    </row>
    <row r="507" spans="1:18" ht="25.5">
      <c r="A507" s="74" t="s">
        <v>369</v>
      </c>
      <c r="B507" s="36" t="s">
        <v>702</v>
      </c>
      <c r="C507" s="32">
        <f t="shared" si="140"/>
        <v>0</v>
      </c>
      <c r="D507" s="34">
        <f aca="true" t="shared" si="150" ref="D507:O507">D508+D511</f>
        <v>0</v>
      </c>
      <c r="E507" s="34">
        <f t="shared" si="150"/>
        <v>0</v>
      </c>
      <c r="F507" s="32">
        <f t="shared" si="150"/>
        <v>0</v>
      </c>
      <c r="G507" s="34">
        <f t="shared" si="150"/>
        <v>0</v>
      </c>
      <c r="H507" s="34">
        <f t="shared" si="150"/>
        <v>0</v>
      </c>
      <c r="I507" s="34">
        <f t="shared" si="150"/>
        <v>0</v>
      </c>
      <c r="J507" s="34">
        <f t="shared" si="150"/>
        <v>0</v>
      </c>
      <c r="K507" s="34">
        <f t="shared" si="150"/>
        <v>0</v>
      </c>
      <c r="L507" s="34">
        <f t="shared" si="150"/>
        <v>0</v>
      </c>
      <c r="M507" s="34">
        <f t="shared" si="150"/>
        <v>0</v>
      </c>
      <c r="N507" s="34">
        <f t="shared" si="150"/>
        <v>0</v>
      </c>
      <c r="O507" s="34">
        <f t="shared" si="150"/>
        <v>0</v>
      </c>
      <c r="P507" s="34">
        <f>P508+P511</f>
        <v>0</v>
      </c>
      <c r="Q507" s="34">
        <f>Q508+Q511</f>
        <v>0</v>
      </c>
      <c r="R507" s="34">
        <f>R508+R511</f>
        <v>0</v>
      </c>
    </row>
    <row r="508" spans="1:18" ht="25.5">
      <c r="A508" s="75" t="s">
        <v>371</v>
      </c>
      <c r="B508" s="36" t="s">
        <v>703</v>
      </c>
      <c r="C508" s="32">
        <f t="shared" si="140"/>
        <v>0</v>
      </c>
      <c r="D508" s="34">
        <f aca="true" t="shared" si="151" ref="D508:O508">D509+D510</f>
        <v>0</v>
      </c>
      <c r="E508" s="34">
        <f t="shared" si="151"/>
        <v>0</v>
      </c>
      <c r="F508" s="32">
        <f t="shared" si="151"/>
        <v>0</v>
      </c>
      <c r="G508" s="34">
        <f t="shared" si="151"/>
        <v>0</v>
      </c>
      <c r="H508" s="34">
        <f t="shared" si="151"/>
        <v>0</v>
      </c>
      <c r="I508" s="34">
        <f t="shared" si="151"/>
        <v>0</v>
      </c>
      <c r="J508" s="34">
        <f t="shared" si="151"/>
        <v>0</v>
      </c>
      <c r="K508" s="34">
        <f t="shared" si="151"/>
        <v>0</v>
      </c>
      <c r="L508" s="34">
        <f t="shared" si="151"/>
        <v>0</v>
      </c>
      <c r="M508" s="34">
        <f t="shared" si="151"/>
        <v>0</v>
      </c>
      <c r="N508" s="34">
        <f t="shared" si="151"/>
        <v>0</v>
      </c>
      <c r="O508" s="34">
        <f t="shared" si="151"/>
        <v>0</v>
      </c>
      <c r="P508" s="34">
        <f>P509+P510</f>
        <v>0</v>
      </c>
      <c r="Q508" s="34">
        <f>Q509+Q510</f>
        <v>0</v>
      </c>
      <c r="R508" s="34">
        <f>R509+R510</f>
        <v>0</v>
      </c>
    </row>
    <row r="509" spans="1:18" ht="12.75">
      <c r="A509" s="75" t="s">
        <v>373</v>
      </c>
      <c r="B509" s="36" t="s">
        <v>704</v>
      </c>
      <c r="C509" s="32">
        <f t="shared" si="140"/>
        <v>0</v>
      </c>
      <c r="D509" s="38"/>
      <c r="E509" s="38"/>
      <c r="F509" s="32">
        <f>D509*0.01+E509*0.02</f>
        <v>0</v>
      </c>
      <c r="G509" s="38"/>
      <c r="H509" s="38"/>
      <c r="I509" s="38"/>
      <c r="J509" s="32">
        <f>G509*0.25+H509*0.5+(I509-(M509*0.4+N509*0.3+O509*0.2))*1</f>
        <v>0</v>
      </c>
      <c r="K509" s="38"/>
      <c r="L509" s="38"/>
      <c r="M509" s="38"/>
      <c r="N509" s="38"/>
      <c r="O509" s="38"/>
      <c r="P509" s="38"/>
      <c r="Q509" s="55"/>
      <c r="R509" s="41"/>
    </row>
    <row r="510" spans="1:18" ht="12.75">
      <c r="A510" s="75" t="s">
        <v>375</v>
      </c>
      <c r="B510" s="36" t="s">
        <v>705</v>
      </c>
      <c r="C510" s="32">
        <f t="shared" si="140"/>
        <v>0</v>
      </c>
      <c r="D510" s="38"/>
      <c r="E510" s="38"/>
      <c r="F510" s="32">
        <f>D510*0.01+E510*0.02</f>
        <v>0</v>
      </c>
      <c r="G510" s="38"/>
      <c r="H510" s="38"/>
      <c r="I510" s="38"/>
      <c r="J510" s="32">
        <f>G510*0.25+H510*0.5+(I510-(M510*0.4+N510*0.3+O510*0.2))*1</f>
        <v>0</v>
      </c>
      <c r="K510" s="38"/>
      <c r="L510" s="38"/>
      <c r="M510" s="38"/>
      <c r="N510" s="38"/>
      <c r="O510" s="38"/>
      <c r="P510" s="38"/>
      <c r="Q510" s="55"/>
      <c r="R510" s="41"/>
    </row>
    <row r="511" spans="1:18" ht="25.5">
      <c r="A511" s="75" t="s">
        <v>377</v>
      </c>
      <c r="B511" s="36" t="s">
        <v>706</v>
      </c>
      <c r="C511" s="32">
        <f t="shared" si="140"/>
        <v>0</v>
      </c>
      <c r="D511" s="34">
        <f aca="true" t="shared" si="152" ref="D511:O511">D512+D513</f>
        <v>0</v>
      </c>
      <c r="E511" s="34">
        <f t="shared" si="152"/>
        <v>0</v>
      </c>
      <c r="F511" s="32">
        <f t="shared" si="152"/>
        <v>0</v>
      </c>
      <c r="G511" s="34">
        <f t="shared" si="152"/>
        <v>0</v>
      </c>
      <c r="H511" s="34">
        <f t="shared" si="152"/>
        <v>0</v>
      </c>
      <c r="I511" s="34">
        <f t="shared" si="152"/>
        <v>0</v>
      </c>
      <c r="J511" s="34">
        <f t="shared" si="152"/>
        <v>0</v>
      </c>
      <c r="K511" s="34">
        <f t="shared" si="152"/>
        <v>0</v>
      </c>
      <c r="L511" s="34">
        <f t="shared" si="152"/>
        <v>0</v>
      </c>
      <c r="M511" s="34">
        <f t="shared" si="152"/>
        <v>0</v>
      </c>
      <c r="N511" s="34">
        <f t="shared" si="152"/>
        <v>0</v>
      </c>
      <c r="O511" s="34">
        <f t="shared" si="152"/>
        <v>0</v>
      </c>
      <c r="P511" s="34">
        <f>P512+P513</f>
        <v>0</v>
      </c>
      <c r="Q511" s="34">
        <f>Q512+Q513</f>
        <v>0</v>
      </c>
      <c r="R511" s="34">
        <f>R512+R513</f>
        <v>0</v>
      </c>
    </row>
    <row r="512" spans="1:18" ht="12.75">
      <c r="A512" s="75" t="s">
        <v>373</v>
      </c>
      <c r="B512" s="36" t="s">
        <v>707</v>
      </c>
      <c r="C512" s="32">
        <f t="shared" si="140"/>
        <v>0</v>
      </c>
      <c r="D512" s="38"/>
      <c r="E512" s="38"/>
      <c r="F512" s="32">
        <f>D512*0.01+E512*0.02</f>
        <v>0</v>
      </c>
      <c r="G512" s="38"/>
      <c r="H512" s="38"/>
      <c r="I512" s="38"/>
      <c r="J512" s="32">
        <f>G512*0.25+H512*0.5+(I512-(M512*0.4+N512*0.3+O512*0.2))*1</f>
        <v>0</v>
      </c>
      <c r="K512" s="38"/>
      <c r="L512" s="38"/>
      <c r="M512" s="38"/>
      <c r="N512" s="38"/>
      <c r="O512" s="38"/>
      <c r="P512" s="38"/>
      <c r="Q512" s="55"/>
      <c r="R512" s="41"/>
    </row>
    <row r="513" spans="1:18" ht="12.75">
      <c r="A513" s="75" t="s">
        <v>375</v>
      </c>
      <c r="B513" s="36" t="s">
        <v>708</v>
      </c>
      <c r="C513" s="32">
        <f t="shared" si="140"/>
        <v>0</v>
      </c>
      <c r="D513" s="38"/>
      <c r="E513" s="38"/>
      <c r="F513" s="32">
        <f>D513*0.01+E513*0.02</f>
        <v>0</v>
      </c>
      <c r="G513" s="38"/>
      <c r="H513" s="38"/>
      <c r="I513" s="38"/>
      <c r="J513" s="32">
        <f>G513*0.25+H513*0.5+(I513-(M513*0.4+N513*0.3+O513*0.2))*1</f>
        <v>0</v>
      </c>
      <c r="K513" s="38"/>
      <c r="L513" s="38"/>
      <c r="M513" s="38"/>
      <c r="N513" s="38"/>
      <c r="O513" s="38"/>
      <c r="P513" s="38"/>
      <c r="Q513" s="55"/>
      <c r="R513" s="41"/>
    </row>
    <row r="514" spans="1:18" ht="25.5">
      <c r="A514" s="75" t="s">
        <v>381</v>
      </c>
      <c r="B514" s="36" t="s">
        <v>709</v>
      </c>
      <c r="C514" s="32">
        <f t="shared" si="140"/>
        <v>0</v>
      </c>
      <c r="D514" s="34">
        <f aca="true" t="shared" si="153" ref="D514:O514">D515+D518</f>
        <v>0</v>
      </c>
      <c r="E514" s="34">
        <f t="shared" si="153"/>
        <v>0</v>
      </c>
      <c r="F514" s="32">
        <f t="shared" si="153"/>
        <v>0</v>
      </c>
      <c r="G514" s="34">
        <f t="shared" si="153"/>
        <v>0</v>
      </c>
      <c r="H514" s="34">
        <f t="shared" si="153"/>
        <v>0</v>
      </c>
      <c r="I514" s="34">
        <f t="shared" si="153"/>
        <v>0</v>
      </c>
      <c r="J514" s="34">
        <f t="shared" si="153"/>
        <v>0</v>
      </c>
      <c r="K514" s="34">
        <f t="shared" si="153"/>
        <v>0</v>
      </c>
      <c r="L514" s="34">
        <f t="shared" si="153"/>
        <v>0</v>
      </c>
      <c r="M514" s="34">
        <f t="shared" si="153"/>
        <v>0</v>
      </c>
      <c r="N514" s="34">
        <f t="shared" si="153"/>
        <v>0</v>
      </c>
      <c r="O514" s="34">
        <f t="shared" si="153"/>
        <v>0</v>
      </c>
      <c r="P514" s="34">
        <f>P515+P518</f>
        <v>0</v>
      </c>
      <c r="Q514" s="34">
        <f>Q515+Q518</f>
        <v>0</v>
      </c>
      <c r="R514" s="34">
        <f>R515+R518</f>
        <v>0</v>
      </c>
    </row>
    <row r="515" spans="1:18" ht="25.5">
      <c r="A515" s="75" t="s">
        <v>383</v>
      </c>
      <c r="B515" s="36" t="s">
        <v>710</v>
      </c>
      <c r="C515" s="32">
        <f t="shared" si="140"/>
        <v>0</v>
      </c>
      <c r="D515" s="34">
        <f aca="true" t="shared" si="154" ref="D515:O515">D516+D517</f>
        <v>0</v>
      </c>
      <c r="E515" s="34">
        <f t="shared" si="154"/>
        <v>0</v>
      </c>
      <c r="F515" s="32">
        <f t="shared" si="154"/>
        <v>0</v>
      </c>
      <c r="G515" s="34">
        <f t="shared" si="154"/>
        <v>0</v>
      </c>
      <c r="H515" s="34">
        <f t="shared" si="154"/>
        <v>0</v>
      </c>
      <c r="I515" s="34">
        <f t="shared" si="154"/>
        <v>0</v>
      </c>
      <c r="J515" s="34">
        <f t="shared" si="154"/>
        <v>0</v>
      </c>
      <c r="K515" s="34">
        <f t="shared" si="154"/>
        <v>0</v>
      </c>
      <c r="L515" s="34">
        <f t="shared" si="154"/>
        <v>0</v>
      </c>
      <c r="M515" s="34">
        <f t="shared" si="154"/>
        <v>0</v>
      </c>
      <c r="N515" s="34">
        <f t="shared" si="154"/>
        <v>0</v>
      </c>
      <c r="O515" s="34">
        <f t="shared" si="154"/>
        <v>0</v>
      </c>
      <c r="P515" s="34">
        <f>P516+P517</f>
        <v>0</v>
      </c>
      <c r="Q515" s="34">
        <f>Q516+Q517</f>
        <v>0</v>
      </c>
      <c r="R515" s="34">
        <f>R516+R517</f>
        <v>0</v>
      </c>
    </row>
    <row r="516" spans="1:18" ht="12.75">
      <c r="A516" s="75" t="s">
        <v>385</v>
      </c>
      <c r="B516" s="36" t="s">
        <v>711</v>
      </c>
      <c r="C516" s="32">
        <f t="shared" si="140"/>
        <v>0</v>
      </c>
      <c r="D516" s="38"/>
      <c r="E516" s="38"/>
      <c r="F516" s="32">
        <f>D516*0.01+E516*0.02</f>
        <v>0</v>
      </c>
      <c r="G516" s="38"/>
      <c r="H516" s="38"/>
      <c r="I516" s="38"/>
      <c r="J516" s="32">
        <f>G516*0.25+H516*0.5+(I516-(M516*0.4+N516*0.3+O516*0.2))*1</f>
        <v>0</v>
      </c>
      <c r="K516" s="38"/>
      <c r="L516" s="38"/>
      <c r="M516" s="38"/>
      <c r="N516" s="38"/>
      <c r="O516" s="38"/>
      <c r="P516" s="38"/>
      <c r="Q516" s="55"/>
      <c r="R516" s="41"/>
    </row>
    <row r="517" spans="1:18" ht="12.75">
      <c r="A517" s="74" t="s">
        <v>387</v>
      </c>
      <c r="B517" s="36" t="s">
        <v>712</v>
      </c>
      <c r="C517" s="32">
        <f t="shared" si="140"/>
        <v>0</v>
      </c>
      <c r="D517" s="38"/>
      <c r="E517" s="38"/>
      <c r="F517" s="32">
        <f>D517*0.01+E517*0.02</f>
        <v>0</v>
      </c>
      <c r="G517" s="38"/>
      <c r="H517" s="38"/>
      <c r="I517" s="38"/>
      <c r="J517" s="32">
        <f>G517*0.25+H517*0.5+(I517-(M517*0.4+N517*0.3+O517*0.2))*1</f>
        <v>0</v>
      </c>
      <c r="K517" s="38"/>
      <c r="L517" s="38"/>
      <c r="M517" s="38"/>
      <c r="N517" s="38"/>
      <c r="O517" s="38"/>
      <c r="P517" s="38"/>
      <c r="Q517" s="55"/>
      <c r="R517" s="41"/>
    </row>
    <row r="518" spans="1:18" ht="27" customHeight="1">
      <c r="A518" s="75" t="s">
        <v>389</v>
      </c>
      <c r="B518" s="36" t="s">
        <v>713</v>
      </c>
      <c r="C518" s="32">
        <f t="shared" si="140"/>
        <v>0</v>
      </c>
      <c r="D518" s="34">
        <f aca="true" t="shared" si="155" ref="D518:O518">D519+D520</f>
        <v>0</v>
      </c>
      <c r="E518" s="34">
        <f t="shared" si="155"/>
        <v>0</v>
      </c>
      <c r="F518" s="32">
        <f t="shared" si="155"/>
        <v>0</v>
      </c>
      <c r="G518" s="34">
        <f t="shared" si="155"/>
        <v>0</v>
      </c>
      <c r="H518" s="34">
        <f t="shared" si="155"/>
        <v>0</v>
      </c>
      <c r="I518" s="34">
        <f t="shared" si="155"/>
        <v>0</v>
      </c>
      <c r="J518" s="34">
        <f t="shared" si="155"/>
        <v>0</v>
      </c>
      <c r="K518" s="34">
        <f t="shared" si="155"/>
        <v>0</v>
      </c>
      <c r="L518" s="34">
        <f t="shared" si="155"/>
        <v>0</v>
      </c>
      <c r="M518" s="34">
        <f t="shared" si="155"/>
        <v>0</v>
      </c>
      <c r="N518" s="34">
        <f t="shared" si="155"/>
        <v>0</v>
      </c>
      <c r="O518" s="34">
        <f t="shared" si="155"/>
        <v>0</v>
      </c>
      <c r="P518" s="34">
        <f>P519+P520</f>
        <v>0</v>
      </c>
      <c r="Q518" s="34">
        <f>Q519+Q520</f>
        <v>0</v>
      </c>
      <c r="R518" s="34">
        <f>R519+R520</f>
        <v>0</v>
      </c>
    </row>
    <row r="519" spans="1:18" ht="12.75">
      <c r="A519" s="75" t="s">
        <v>385</v>
      </c>
      <c r="B519" s="36" t="s">
        <v>714</v>
      </c>
      <c r="C519" s="32">
        <f t="shared" si="140"/>
        <v>0</v>
      </c>
      <c r="D519" s="38"/>
      <c r="E519" s="38"/>
      <c r="F519" s="32">
        <f>D519*0.02+E519*0.03</f>
        <v>0</v>
      </c>
      <c r="G519" s="38"/>
      <c r="H519" s="38"/>
      <c r="I519" s="38"/>
      <c r="J519" s="32">
        <f aca="true" t="shared" si="156" ref="J519:J524">G519*0.25+H519*0.5+(I519-(M519*0.4+N519*0.3+O519*0.2))*1</f>
        <v>0</v>
      </c>
      <c r="K519" s="38"/>
      <c r="L519" s="38"/>
      <c r="M519" s="38"/>
      <c r="N519" s="38"/>
      <c r="O519" s="38"/>
      <c r="P519" s="38"/>
      <c r="Q519" s="55"/>
      <c r="R519" s="41"/>
    </row>
    <row r="520" spans="1:18" ht="12.75">
      <c r="A520" s="75" t="s">
        <v>387</v>
      </c>
      <c r="B520" s="36" t="s">
        <v>715</v>
      </c>
      <c r="C520" s="32">
        <f t="shared" si="140"/>
        <v>0</v>
      </c>
      <c r="D520" s="38"/>
      <c r="E520" s="38"/>
      <c r="F520" s="32">
        <f>D520*0.02+E520*0.03</f>
        <v>0</v>
      </c>
      <c r="G520" s="38"/>
      <c r="H520" s="38"/>
      <c r="I520" s="38"/>
      <c r="J520" s="32">
        <f t="shared" si="156"/>
        <v>0</v>
      </c>
      <c r="K520" s="38"/>
      <c r="L520" s="38"/>
      <c r="M520" s="38"/>
      <c r="N520" s="38"/>
      <c r="O520" s="38"/>
      <c r="P520" s="38"/>
      <c r="Q520" s="55"/>
      <c r="R520" s="41"/>
    </row>
    <row r="521" spans="1:18" ht="25.5">
      <c r="A521" s="75" t="s">
        <v>393</v>
      </c>
      <c r="B521" s="36" t="s">
        <v>716</v>
      </c>
      <c r="C521" s="32">
        <f t="shared" si="140"/>
        <v>0</v>
      </c>
      <c r="D521" s="38"/>
      <c r="E521" s="38"/>
      <c r="F521" s="32">
        <f>D521*0.01+E521*0.02</f>
        <v>0</v>
      </c>
      <c r="G521" s="38"/>
      <c r="H521" s="38"/>
      <c r="I521" s="38"/>
      <c r="J521" s="32">
        <f t="shared" si="156"/>
        <v>0</v>
      </c>
      <c r="K521" s="38"/>
      <c r="L521" s="38"/>
      <c r="M521" s="38"/>
      <c r="N521" s="38"/>
      <c r="O521" s="38"/>
      <c r="P521" s="38"/>
      <c r="Q521" s="55"/>
      <c r="R521" s="41"/>
    </row>
    <row r="522" spans="1:18" ht="25.5">
      <c r="A522" s="75" t="s">
        <v>395</v>
      </c>
      <c r="B522" s="36" t="s">
        <v>717</v>
      </c>
      <c r="C522" s="32">
        <f t="shared" si="140"/>
        <v>0</v>
      </c>
      <c r="D522" s="38"/>
      <c r="E522" s="38"/>
      <c r="F522" s="32">
        <f>D522*0.01+E522*0.02</f>
        <v>0</v>
      </c>
      <c r="G522" s="38"/>
      <c r="H522" s="38"/>
      <c r="I522" s="38"/>
      <c r="J522" s="32">
        <f t="shared" si="156"/>
        <v>0</v>
      </c>
      <c r="K522" s="38"/>
      <c r="L522" s="38"/>
      <c r="M522" s="38"/>
      <c r="N522" s="38"/>
      <c r="O522" s="38"/>
      <c r="P522" s="38"/>
      <c r="Q522" s="55"/>
      <c r="R522" s="41"/>
    </row>
    <row r="523" spans="1:18" ht="12.75">
      <c r="A523" s="75" t="s">
        <v>397</v>
      </c>
      <c r="B523" s="36" t="s">
        <v>718</v>
      </c>
      <c r="C523" s="32">
        <f t="shared" si="140"/>
        <v>0</v>
      </c>
      <c r="D523" s="38"/>
      <c r="E523" s="38"/>
      <c r="F523" s="32">
        <f>D523*0.01+E523*0.02</f>
        <v>0</v>
      </c>
      <c r="G523" s="38"/>
      <c r="H523" s="38"/>
      <c r="I523" s="38"/>
      <c r="J523" s="32">
        <f t="shared" si="156"/>
        <v>0</v>
      </c>
      <c r="K523" s="38"/>
      <c r="L523" s="38"/>
      <c r="M523" s="38"/>
      <c r="N523" s="38"/>
      <c r="O523" s="38"/>
      <c r="P523" s="38"/>
      <c r="Q523" s="55"/>
      <c r="R523" s="41"/>
    </row>
    <row r="524" spans="1:18" ht="12.75">
      <c r="A524" s="62" t="s">
        <v>399</v>
      </c>
      <c r="B524" s="36" t="s">
        <v>719</v>
      </c>
      <c r="C524" s="32">
        <f t="shared" si="140"/>
        <v>0</v>
      </c>
      <c r="D524" s="38"/>
      <c r="E524" s="38"/>
      <c r="F524" s="32">
        <f>D524*0.01+E524*0.02</f>
        <v>0</v>
      </c>
      <c r="G524" s="38"/>
      <c r="H524" s="38"/>
      <c r="I524" s="38"/>
      <c r="J524" s="32">
        <f t="shared" si="156"/>
        <v>0</v>
      </c>
      <c r="K524" s="38"/>
      <c r="L524" s="38"/>
      <c r="M524" s="38"/>
      <c r="N524" s="38"/>
      <c r="O524" s="38"/>
      <c r="P524" s="38"/>
      <c r="Q524" s="55"/>
      <c r="R524" s="41"/>
    </row>
    <row r="525" spans="1:18" ht="12.75">
      <c r="A525" s="31" t="s">
        <v>720</v>
      </c>
      <c r="B525" s="27" t="s">
        <v>721</v>
      </c>
      <c r="C525" s="32">
        <f t="shared" si="140"/>
        <v>252.12649</v>
      </c>
      <c r="D525" s="32">
        <f aca="true" t="shared" si="157" ref="D525:O525">D292+D312+D472+D473+D476+D485+D488</f>
        <v>252.12649</v>
      </c>
      <c r="E525" s="32">
        <f t="shared" si="157"/>
        <v>0</v>
      </c>
      <c r="F525" s="32">
        <f t="shared" si="157"/>
        <v>2.5212649000000003</v>
      </c>
      <c r="G525" s="32">
        <f t="shared" si="157"/>
        <v>0</v>
      </c>
      <c r="H525" s="32">
        <f t="shared" si="157"/>
        <v>0</v>
      </c>
      <c r="I525" s="32">
        <f t="shared" si="157"/>
        <v>0</v>
      </c>
      <c r="J525" s="32">
        <f t="shared" si="157"/>
        <v>0</v>
      </c>
      <c r="K525" s="32">
        <f t="shared" si="157"/>
        <v>0</v>
      </c>
      <c r="L525" s="32">
        <f t="shared" si="157"/>
        <v>0</v>
      </c>
      <c r="M525" s="32">
        <f t="shared" si="157"/>
        <v>0</v>
      </c>
      <c r="N525" s="32">
        <f t="shared" si="157"/>
        <v>0</v>
      </c>
      <c r="O525" s="32">
        <f t="shared" si="157"/>
        <v>0</v>
      </c>
      <c r="P525" s="32">
        <f>P292+P312+P472+P473+P476+P485+P488</f>
        <v>0</v>
      </c>
      <c r="Q525" s="34">
        <f>Q292+Q312+Q472+Q473+Q476+Q485+Q488</f>
        <v>0</v>
      </c>
      <c r="R525" s="34">
        <f>R292+R312+R472+R473+R476+R485+R488</f>
        <v>0</v>
      </c>
    </row>
    <row r="526" spans="1:18" ht="12.75">
      <c r="A526" s="31" t="s">
        <v>403</v>
      </c>
      <c r="B526" s="27" t="s">
        <v>722</v>
      </c>
      <c r="C526" s="32">
        <f t="shared" si="140"/>
        <v>0</v>
      </c>
      <c r="D526" s="32">
        <f aca="true" t="shared" si="158" ref="D526:O526">D527+D538+D541+D552+D555</f>
        <v>0</v>
      </c>
      <c r="E526" s="32">
        <f t="shared" si="158"/>
        <v>0</v>
      </c>
      <c r="F526" s="32">
        <f t="shared" si="158"/>
        <v>0</v>
      </c>
      <c r="G526" s="32">
        <f t="shared" si="158"/>
        <v>0</v>
      </c>
      <c r="H526" s="32">
        <f t="shared" si="158"/>
        <v>0</v>
      </c>
      <c r="I526" s="32">
        <f t="shared" si="158"/>
        <v>0</v>
      </c>
      <c r="J526" s="32">
        <f t="shared" si="158"/>
        <v>0</v>
      </c>
      <c r="K526" s="32">
        <f t="shared" si="158"/>
        <v>0</v>
      </c>
      <c r="L526" s="32">
        <f t="shared" si="158"/>
        <v>0</v>
      </c>
      <c r="M526" s="32">
        <f t="shared" si="158"/>
        <v>0</v>
      </c>
      <c r="N526" s="32">
        <f t="shared" si="158"/>
        <v>0</v>
      </c>
      <c r="O526" s="32">
        <f t="shared" si="158"/>
        <v>0</v>
      </c>
      <c r="P526" s="32">
        <f>P527+P538+P541+P552+P555</f>
        <v>0</v>
      </c>
      <c r="Q526" s="34">
        <f>Q527+Q538+Q541+Q552+Q555</f>
        <v>0</v>
      </c>
      <c r="R526" s="34">
        <f>R527+R538+R541+R552+R555</f>
        <v>0</v>
      </c>
    </row>
    <row r="527" spans="1:18" ht="12.75">
      <c r="A527" s="76" t="s">
        <v>405</v>
      </c>
      <c r="B527" s="77" t="s">
        <v>723</v>
      </c>
      <c r="C527" s="32">
        <f t="shared" si="140"/>
        <v>0</v>
      </c>
      <c r="D527" s="32">
        <f aca="true" t="shared" si="159" ref="D527:O527">D528+D533</f>
        <v>0</v>
      </c>
      <c r="E527" s="32">
        <f t="shared" si="159"/>
        <v>0</v>
      </c>
      <c r="F527" s="32">
        <f t="shared" si="159"/>
        <v>0</v>
      </c>
      <c r="G527" s="32">
        <f t="shared" si="159"/>
        <v>0</v>
      </c>
      <c r="H527" s="32">
        <f t="shared" si="159"/>
        <v>0</v>
      </c>
      <c r="I527" s="32">
        <f t="shared" si="159"/>
        <v>0</v>
      </c>
      <c r="J527" s="32">
        <f t="shared" si="159"/>
        <v>0</v>
      </c>
      <c r="K527" s="32">
        <f t="shared" si="159"/>
        <v>0</v>
      </c>
      <c r="L527" s="32">
        <f t="shared" si="159"/>
        <v>0</v>
      </c>
      <c r="M527" s="32">
        <f t="shared" si="159"/>
        <v>0</v>
      </c>
      <c r="N527" s="32">
        <f t="shared" si="159"/>
        <v>0</v>
      </c>
      <c r="O527" s="32">
        <f t="shared" si="159"/>
        <v>0</v>
      </c>
      <c r="P527" s="32">
        <f>P528+P533</f>
        <v>0</v>
      </c>
      <c r="Q527" s="34">
        <f>Q528+Q533</f>
        <v>0</v>
      </c>
      <c r="R527" s="34">
        <f>R528+R533</f>
        <v>0</v>
      </c>
    </row>
    <row r="528" spans="1:18" ht="12.75">
      <c r="A528" s="76" t="s">
        <v>407</v>
      </c>
      <c r="B528" s="77" t="s">
        <v>724</v>
      </c>
      <c r="C528" s="32">
        <f t="shared" si="140"/>
        <v>0</v>
      </c>
      <c r="D528" s="32">
        <f>D529+D530+D531+D532</f>
        <v>0</v>
      </c>
      <c r="E528" s="32">
        <f aca="true" t="shared" si="160" ref="E528:O528">E529+E530+E531+E532</f>
        <v>0</v>
      </c>
      <c r="F528" s="32">
        <f t="shared" si="160"/>
        <v>0</v>
      </c>
      <c r="G528" s="32">
        <f t="shared" si="160"/>
        <v>0</v>
      </c>
      <c r="H528" s="32">
        <f t="shared" si="160"/>
        <v>0</v>
      </c>
      <c r="I528" s="32">
        <f t="shared" si="160"/>
        <v>0</v>
      </c>
      <c r="J528" s="32">
        <f t="shared" si="160"/>
        <v>0</v>
      </c>
      <c r="K528" s="32">
        <f t="shared" si="160"/>
        <v>0</v>
      </c>
      <c r="L528" s="32">
        <f t="shared" si="160"/>
        <v>0</v>
      </c>
      <c r="M528" s="32">
        <f t="shared" si="160"/>
        <v>0</v>
      </c>
      <c r="N528" s="32">
        <f t="shared" si="160"/>
        <v>0</v>
      </c>
      <c r="O528" s="32">
        <f t="shared" si="160"/>
        <v>0</v>
      </c>
      <c r="P528" s="32">
        <f>P529+P530+P531+P532</f>
        <v>0</v>
      </c>
      <c r="Q528" s="34">
        <f>Q529+Q530+Q531+Q532</f>
        <v>0</v>
      </c>
      <c r="R528" s="34">
        <f>R529+R530+R531+R532</f>
        <v>0</v>
      </c>
    </row>
    <row r="529" spans="1:18" ht="12.75">
      <c r="A529" s="76" t="s">
        <v>409</v>
      </c>
      <c r="B529" s="77" t="s">
        <v>725</v>
      </c>
      <c r="C529" s="32">
        <f t="shared" si="140"/>
        <v>0</v>
      </c>
      <c r="D529" s="38"/>
      <c r="E529" s="38"/>
      <c r="F529" s="32">
        <f>D529*0+E529*0</f>
        <v>0</v>
      </c>
      <c r="G529" s="38"/>
      <c r="H529" s="38"/>
      <c r="I529" s="38"/>
      <c r="J529" s="32">
        <f>G529*0+H529*0+I529*0</f>
        <v>0</v>
      </c>
      <c r="K529" s="38"/>
      <c r="L529" s="38"/>
      <c r="M529" s="38"/>
      <c r="N529" s="38"/>
      <c r="O529" s="38"/>
      <c r="P529" s="38"/>
      <c r="Q529" s="55"/>
      <c r="R529" s="41"/>
    </row>
    <row r="530" spans="1:18" ht="25.5">
      <c r="A530" s="76" t="s">
        <v>411</v>
      </c>
      <c r="B530" s="77" t="s">
        <v>726</v>
      </c>
      <c r="C530" s="32">
        <f t="shared" si="140"/>
        <v>0</v>
      </c>
      <c r="D530" s="38"/>
      <c r="E530" s="38"/>
      <c r="F530" s="32">
        <f>D530*0+E530*0</f>
        <v>0</v>
      </c>
      <c r="G530" s="38"/>
      <c r="H530" s="38"/>
      <c r="I530" s="38"/>
      <c r="J530" s="32">
        <f>G530*0+H530*0+I530*0</f>
        <v>0</v>
      </c>
      <c r="K530" s="38"/>
      <c r="L530" s="38"/>
      <c r="M530" s="38"/>
      <c r="N530" s="38"/>
      <c r="O530" s="38"/>
      <c r="P530" s="38"/>
      <c r="Q530" s="55"/>
      <c r="R530" s="41"/>
    </row>
    <row r="531" spans="1:18" ht="12.75">
      <c r="A531" s="76" t="s">
        <v>413</v>
      </c>
      <c r="B531" s="77" t="s">
        <v>727</v>
      </c>
      <c r="C531" s="32">
        <f t="shared" si="140"/>
        <v>0</v>
      </c>
      <c r="D531" s="38"/>
      <c r="E531" s="38"/>
      <c r="F531" s="32">
        <f>D531*0+E531*0</f>
        <v>0</v>
      </c>
      <c r="G531" s="38"/>
      <c r="H531" s="38"/>
      <c r="I531" s="38"/>
      <c r="J531" s="32">
        <f>G531*0+H531*0+I531*0</f>
        <v>0</v>
      </c>
      <c r="K531" s="38"/>
      <c r="L531" s="38"/>
      <c r="M531" s="38"/>
      <c r="N531" s="38"/>
      <c r="O531" s="38"/>
      <c r="P531" s="38"/>
      <c r="Q531" s="55"/>
      <c r="R531" s="41"/>
    </row>
    <row r="532" spans="1:18" ht="12.75">
      <c r="A532" s="76" t="s">
        <v>415</v>
      </c>
      <c r="B532" s="77" t="s">
        <v>728</v>
      </c>
      <c r="C532" s="32">
        <f t="shared" si="140"/>
        <v>0</v>
      </c>
      <c r="D532" s="38"/>
      <c r="E532" s="38"/>
      <c r="F532" s="32">
        <f>D532*0+E532*0</f>
        <v>0</v>
      </c>
      <c r="G532" s="38"/>
      <c r="H532" s="38"/>
      <c r="I532" s="38"/>
      <c r="J532" s="32">
        <f>G532*0+H532*0+I532*0</f>
        <v>0</v>
      </c>
      <c r="K532" s="38"/>
      <c r="L532" s="38"/>
      <c r="M532" s="38"/>
      <c r="N532" s="38"/>
      <c r="O532" s="38"/>
      <c r="P532" s="38"/>
      <c r="Q532" s="55"/>
      <c r="R532" s="41"/>
    </row>
    <row r="533" spans="1:18" ht="12.75">
      <c r="A533" s="76" t="s">
        <v>417</v>
      </c>
      <c r="B533" s="77" t="s">
        <v>729</v>
      </c>
      <c r="C533" s="32">
        <f t="shared" si="140"/>
        <v>0</v>
      </c>
      <c r="D533" s="32">
        <f>D534+D535+D536+D537</f>
        <v>0</v>
      </c>
      <c r="E533" s="32">
        <f>E534+E535+E536+E537</f>
        <v>0</v>
      </c>
      <c r="F533" s="32">
        <f>F534+F535+F536+F537</f>
        <v>0</v>
      </c>
      <c r="G533" s="32">
        <f aca="true" t="shared" si="161" ref="G533:O533">G534+G535+G536+G537</f>
        <v>0</v>
      </c>
      <c r="H533" s="32">
        <f>H534+H535+H536+H537</f>
        <v>0</v>
      </c>
      <c r="I533" s="32">
        <f>I534+I535+I536+I537</f>
        <v>0</v>
      </c>
      <c r="J533" s="32">
        <f>J534+J535+J536+J537</f>
        <v>0</v>
      </c>
      <c r="K533" s="32">
        <f t="shared" si="161"/>
        <v>0</v>
      </c>
      <c r="L533" s="32">
        <f t="shared" si="161"/>
        <v>0</v>
      </c>
      <c r="M533" s="32">
        <f t="shared" si="161"/>
        <v>0</v>
      </c>
      <c r="N533" s="32">
        <f t="shared" si="161"/>
        <v>0</v>
      </c>
      <c r="O533" s="32">
        <f t="shared" si="161"/>
        <v>0</v>
      </c>
      <c r="P533" s="32">
        <f>P534+P535+P536+P537</f>
        <v>0</v>
      </c>
      <c r="Q533" s="34">
        <f>Q534+Q535+Q536+Q537</f>
        <v>0</v>
      </c>
      <c r="R533" s="34">
        <f>R534+R535+R536+R537</f>
        <v>0</v>
      </c>
    </row>
    <row r="534" spans="1:18" ht="12.75">
      <c r="A534" s="76" t="s">
        <v>419</v>
      </c>
      <c r="B534" s="77" t="s">
        <v>730</v>
      </c>
      <c r="C534" s="32">
        <f t="shared" si="140"/>
        <v>0</v>
      </c>
      <c r="D534" s="38"/>
      <c r="E534" s="38"/>
      <c r="F534" s="92">
        <f>D534*0.02+E534*0.1</f>
        <v>0</v>
      </c>
      <c r="G534" s="38"/>
      <c r="H534" s="38"/>
      <c r="I534" s="38"/>
      <c r="J534" s="32">
        <f>G534*0.25+H534*0.5+(I534-(M534*0.4+N534*0.3+O534*0.2))*1</f>
        <v>0</v>
      </c>
      <c r="K534" s="38"/>
      <c r="L534" s="38"/>
      <c r="M534" s="38"/>
      <c r="N534" s="38"/>
      <c r="O534" s="38"/>
      <c r="P534" s="38"/>
      <c r="Q534" s="55"/>
      <c r="R534" s="41"/>
    </row>
    <row r="535" spans="1:18" ht="25.5">
      <c r="A535" s="76" t="s">
        <v>421</v>
      </c>
      <c r="B535" s="77" t="s">
        <v>731</v>
      </c>
      <c r="C535" s="32">
        <f t="shared" si="140"/>
        <v>0</v>
      </c>
      <c r="D535" s="38"/>
      <c r="E535" s="38"/>
      <c r="F535" s="32">
        <f>D535*0.02+E535*0.03</f>
        <v>0</v>
      </c>
      <c r="G535" s="38"/>
      <c r="H535" s="38"/>
      <c r="I535" s="38"/>
      <c r="J535" s="32">
        <f>G535*0.25+H535*0.5+(I535-(M535*0.4+N535*0.3+O535*0.2))*1</f>
        <v>0</v>
      </c>
      <c r="K535" s="38"/>
      <c r="L535" s="38"/>
      <c r="M535" s="38"/>
      <c r="N535" s="38"/>
      <c r="O535" s="38"/>
      <c r="P535" s="38"/>
      <c r="Q535" s="55"/>
      <c r="R535" s="41"/>
    </row>
    <row r="536" spans="1:18" ht="12.75">
      <c r="A536" s="76" t="s">
        <v>423</v>
      </c>
      <c r="B536" s="77" t="s">
        <v>732</v>
      </c>
      <c r="C536" s="32">
        <f t="shared" si="140"/>
        <v>0</v>
      </c>
      <c r="D536" s="38"/>
      <c r="E536" s="38"/>
      <c r="F536" s="32">
        <f>D536*0.01+E536*0.02</f>
        <v>0</v>
      </c>
      <c r="G536" s="38"/>
      <c r="H536" s="38"/>
      <c r="I536" s="38"/>
      <c r="J536" s="32">
        <f>G536*0.25+H536*0.5+(I536-(M536*0.4+N536*0.3+O536*0.2))*1</f>
        <v>0</v>
      </c>
      <c r="K536" s="38"/>
      <c r="L536" s="38"/>
      <c r="M536" s="38"/>
      <c r="N536" s="38"/>
      <c r="O536" s="38"/>
      <c r="P536" s="38"/>
      <c r="Q536" s="55"/>
      <c r="R536" s="41"/>
    </row>
    <row r="537" spans="1:18" ht="12.75">
      <c r="A537" s="76" t="s">
        <v>425</v>
      </c>
      <c r="B537" s="77" t="s">
        <v>733</v>
      </c>
      <c r="C537" s="32">
        <f t="shared" si="140"/>
        <v>0</v>
      </c>
      <c r="D537" s="38"/>
      <c r="E537" s="38"/>
      <c r="F537" s="32">
        <f>D537*0.02+E537*0.03</f>
        <v>0</v>
      </c>
      <c r="G537" s="38"/>
      <c r="H537" s="38"/>
      <c r="I537" s="38"/>
      <c r="J537" s="32">
        <f>G537*0.25+H537*0.5+(I537-(M537*0.4+N537*0.3+O537*0.2))*1</f>
        <v>0</v>
      </c>
      <c r="K537" s="38"/>
      <c r="L537" s="38"/>
      <c r="M537" s="38"/>
      <c r="N537" s="38"/>
      <c r="O537" s="38"/>
      <c r="P537" s="38"/>
      <c r="Q537" s="55"/>
      <c r="R537" s="41"/>
    </row>
    <row r="538" spans="1:18" ht="12.75">
      <c r="A538" s="35" t="s">
        <v>427</v>
      </c>
      <c r="B538" s="77" t="s">
        <v>734</v>
      </c>
      <c r="C538" s="32">
        <f t="shared" si="140"/>
        <v>0</v>
      </c>
      <c r="D538" s="32">
        <f aca="true" t="shared" si="162" ref="D538:O538">D539+D540</f>
        <v>0</v>
      </c>
      <c r="E538" s="32">
        <f t="shared" si="162"/>
        <v>0</v>
      </c>
      <c r="F538" s="32">
        <f t="shared" si="162"/>
        <v>0</v>
      </c>
      <c r="G538" s="32">
        <f>G539+G540</f>
        <v>0</v>
      </c>
      <c r="H538" s="32">
        <f t="shared" si="162"/>
        <v>0</v>
      </c>
      <c r="I538" s="32">
        <f t="shared" si="162"/>
        <v>0</v>
      </c>
      <c r="J538" s="32">
        <f t="shared" si="162"/>
        <v>0</v>
      </c>
      <c r="K538" s="32">
        <f t="shared" si="162"/>
        <v>0</v>
      </c>
      <c r="L538" s="32">
        <f>L539+L540</f>
        <v>0</v>
      </c>
      <c r="M538" s="32">
        <f t="shared" si="162"/>
        <v>0</v>
      </c>
      <c r="N538" s="32">
        <f t="shared" si="162"/>
        <v>0</v>
      </c>
      <c r="O538" s="32">
        <f t="shared" si="162"/>
        <v>0</v>
      </c>
      <c r="P538" s="32">
        <f>P539+P540</f>
        <v>0</v>
      </c>
      <c r="Q538" s="34">
        <f>Q539+Q540</f>
        <v>0</v>
      </c>
      <c r="R538" s="34">
        <f>R539+R540</f>
        <v>0</v>
      </c>
    </row>
    <row r="539" spans="1:18" ht="12.75">
      <c r="A539" s="35" t="s">
        <v>429</v>
      </c>
      <c r="B539" s="77" t="s">
        <v>735</v>
      </c>
      <c r="C539" s="32">
        <f t="shared" si="140"/>
        <v>0</v>
      </c>
      <c r="D539" s="38"/>
      <c r="E539" s="38"/>
      <c r="F539" s="32">
        <f>D539*0+E539*0</f>
        <v>0</v>
      </c>
      <c r="G539" s="38"/>
      <c r="H539" s="38"/>
      <c r="I539" s="38"/>
      <c r="J539" s="32">
        <f>G539*0+H539*0+I539*0</f>
        <v>0</v>
      </c>
      <c r="K539" s="38"/>
      <c r="L539" s="38"/>
      <c r="M539" s="38"/>
      <c r="N539" s="38"/>
      <c r="O539" s="38"/>
      <c r="P539" s="38"/>
      <c r="Q539" s="55"/>
      <c r="R539" s="41"/>
    </row>
    <row r="540" spans="1:18" ht="12.75">
      <c r="A540" s="35" t="s">
        <v>431</v>
      </c>
      <c r="B540" s="77" t="s">
        <v>736</v>
      </c>
      <c r="C540" s="32">
        <f t="shared" si="140"/>
        <v>0</v>
      </c>
      <c r="D540" s="38"/>
      <c r="E540" s="38"/>
      <c r="F540" s="93">
        <f>D540*0.02+E540*0.03</f>
        <v>0</v>
      </c>
      <c r="G540" s="38"/>
      <c r="H540" s="38"/>
      <c r="I540" s="38"/>
      <c r="J540" s="32">
        <f>G540*0.25+H540*0.5+(I540-(M540*0.4+N540*0.3+O540*0.2))*1</f>
        <v>0</v>
      </c>
      <c r="K540" s="38"/>
      <c r="L540" s="38"/>
      <c r="M540" s="38"/>
      <c r="N540" s="38"/>
      <c r="O540" s="38"/>
      <c r="P540" s="38"/>
      <c r="Q540" s="55"/>
      <c r="R540" s="41"/>
    </row>
    <row r="541" spans="1:18" ht="12.75">
      <c r="A541" s="35" t="s">
        <v>433</v>
      </c>
      <c r="B541" s="77" t="s">
        <v>737</v>
      </c>
      <c r="C541" s="32">
        <f t="shared" si="140"/>
        <v>0</v>
      </c>
      <c r="D541" s="32">
        <f aca="true" t="shared" si="163" ref="D541:O541">D542+D547</f>
        <v>0</v>
      </c>
      <c r="E541" s="32">
        <f t="shared" si="163"/>
        <v>0</v>
      </c>
      <c r="F541" s="32">
        <f t="shared" si="163"/>
        <v>0</v>
      </c>
      <c r="G541" s="32">
        <f t="shared" si="163"/>
        <v>0</v>
      </c>
      <c r="H541" s="32">
        <f t="shared" si="163"/>
        <v>0</v>
      </c>
      <c r="I541" s="32">
        <f t="shared" si="163"/>
        <v>0</v>
      </c>
      <c r="J541" s="32">
        <f t="shared" si="163"/>
        <v>0</v>
      </c>
      <c r="K541" s="32">
        <f t="shared" si="163"/>
        <v>0</v>
      </c>
      <c r="L541" s="32">
        <f t="shared" si="163"/>
        <v>0</v>
      </c>
      <c r="M541" s="32">
        <f t="shared" si="163"/>
        <v>0</v>
      </c>
      <c r="N541" s="32">
        <f t="shared" si="163"/>
        <v>0</v>
      </c>
      <c r="O541" s="32">
        <f t="shared" si="163"/>
        <v>0</v>
      </c>
      <c r="P541" s="32">
        <f>P542+P547</f>
        <v>0</v>
      </c>
      <c r="Q541" s="34">
        <f>Q542+Q547</f>
        <v>0</v>
      </c>
      <c r="R541" s="34">
        <f>R542+R547</f>
        <v>0</v>
      </c>
    </row>
    <row r="542" spans="1:18" ht="12.75">
      <c r="A542" s="81" t="s">
        <v>435</v>
      </c>
      <c r="B542" s="77" t="s">
        <v>738</v>
      </c>
      <c r="C542" s="32">
        <f t="shared" si="140"/>
        <v>0</v>
      </c>
      <c r="D542" s="32">
        <f aca="true" t="shared" si="164" ref="D542:O542">D543+D544+D545+D546</f>
        <v>0</v>
      </c>
      <c r="E542" s="32">
        <f t="shared" si="164"/>
        <v>0</v>
      </c>
      <c r="F542" s="32">
        <f t="shared" si="164"/>
        <v>0</v>
      </c>
      <c r="G542" s="32">
        <f>G543+G544+G545+G546</f>
        <v>0</v>
      </c>
      <c r="H542" s="32">
        <f>H543+H544+H545+H546</f>
        <v>0</v>
      </c>
      <c r="I542" s="32">
        <f t="shared" si="164"/>
        <v>0</v>
      </c>
      <c r="J542" s="32">
        <f t="shared" si="164"/>
        <v>0</v>
      </c>
      <c r="K542" s="32">
        <f t="shared" si="164"/>
        <v>0</v>
      </c>
      <c r="L542" s="32">
        <f>L543+L544+L545+L546</f>
        <v>0</v>
      </c>
      <c r="M542" s="32">
        <f t="shared" si="164"/>
        <v>0</v>
      </c>
      <c r="N542" s="32">
        <f t="shared" si="164"/>
        <v>0</v>
      </c>
      <c r="O542" s="32">
        <f t="shared" si="164"/>
        <v>0</v>
      </c>
      <c r="P542" s="32">
        <f>P543+P544+P545+P546</f>
        <v>0</v>
      </c>
      <c r="Q542" s="34">
        <f>Q543+Q544+Q545+Q546</f>
        <v>0</v>
      </c>
      <c r="R542" s="34">
        <f>R543+R544+R545+R546</f>
        <v>0</v>
      </c>
    </row>
    <row r="543" spans="1:18" ht="12.75">
      <c r="A543" s="81" t="s">
        <v>437</v>
      </c>
      <c r="B543" s="77" t="s">
        <v>739</v>
      </c>
      <c r="C543" s="32">
        <f t="shared" si="140"/>
        <v>0</v>
      </c>
      <c r="D543" s="38"/>
      <c r="E543" s="38"/>
      <c r="F543" s="32">
        <f>D543*0+E543*0</f>
        <v>0</v>
      </c>
      <c r="G543" s="38"/>
      <c r="H543" s="38"/>
      <c r="I543" s="38"/>
      <c r="J543" s="32">
        <f>G543*0+H543*0+I543*0</f>
        <v>0</v>
      </c>
      <c r="K543" s="38"/>
      <c r="L543" s="38"/>
      <c r="M543" s="38"/>
      <c r="N543" s="38"/>
      <c r="O543" s="38"/>
      <c r="P543" s="38"/>
      <c r="Q543" s="55"/>
      <c r="R543" s="41"/>
    </row>
    <row r="544" spans="1:18" ht="25.5">
      <c r="A544" s="81" t="s">
        <v>439</v>
      </c>
      <c r="B544" s="77" t="s">
        <v>740</v>
      </c>
      <c r="C544" s="32">
        <f t="shared" si="140"/>
        <v>0</v>
      </c>
      <c r="D544" s="38"/>
      <c r="E544" s="38"/>
      <c r="F544" s="32">
        <f>D544*0+E544*0</f>
        <v>0</v>
      </c>
      <c r="G544" s="38"/>
      <c r="H544" s="38"/>
      <c r="I544" s="38"/>
      <c r="J544" s="32">
        <f>G544*0+H544*0+I544*0</f>
        <v>0</v>
      </c>
      <c r="K544" s="38"/>
      <c r="L544" s="38"/>
      <c r="M544" s="38"/>
      <c r="N544" s="38"/>
      <c r="O544" s="38"/>
      <c r="P544" s="38"/>
      <c r="Q544" s="55"/>
      <c r="R544" s="41"/>
    </row>
    <row r="545" spans="1:18" ht="12.75">
      <c r="A545" s="81" t="s">
        <v>441</v>
      </c>
      <c r="B545" s="77" t="s">
        <v>741</v>
      </c>
      <c r="C545" s="32">
        <f t="shared" si="140"/>
        <v>0</v>
      </c>
      <c r="D545" s="38"/>
      <c r="E545" s="38"/>
      <c r="F545" s="32">
        <f>D545*0+E545*0</f>
        <v>0</v>
      </c>
      <c r="G545" s="38"/>
      <c r="H545" s="38"/>
      <c r="I545" s="38"/>
      <c r="J545" s="32">
        <f>G545*0+H545*0+I545*0</f>
        <v>0</v>
      </c>
      <c r="K545" s="38"/>
      <c r="L545" s="38"/>
      <c r="M545" s="38"/>
      <c r="N545" s="38"/>
      <c r="O545" s="38"/>
      <c r="P545" s="38"/>
      <c r="Q545" s="55"/>
      <c r="R545" s="41"/>
    </row>
    <row r="546" spans="1:18" ht="12.75">
      <c r="A546" s="81" t="s">
        <v>443</v>
      </c>
      <c r="B546" s="77" t="s">
        <v>742</v>
      </c>
      <c r="C546" s="32">
        <f t="shared" si="140"/>
        <v>0</v>
      </c>
      <c r="D546" s="38"/>
      <c r="E546" s="38"/>
      <c r="F546" s="32">
        <f>D546*0+E546*0</f>
        <v>0</v>
      </c>
      <c r="G546" s="38"/>
      <c r="H546" s="38"/>
      <c r="I546" s="38"/>
      <c r="J546" s="32">
        <f>G546*0+H546*0+I546*0</f>
        <v>0</v>
      </c>
      <c r="K546" s="38"/>
      <c r="L546" s="38"/>
      <c r="M546" s="38"/>
      <c r="N546" s="38"/>
      <c r="O546" s="38"/>
      <c r="P546" s="38"/>
      <c r="Q546" s="55"/>
      <c r="R546" s="41"/>
    </row>
    <row r="547" spans="1:18" ht="12.75">
      <c r="A547" s="81" t="s">
        <v>743</v>
      </c>
      <c r="B547" s="77" t="s">
        <v>744</v>
      </c>
      <c r="C547" s="32">
        <f t="shared" si="140"/>
        <v>0</v>
      </c>
      <c r="D547" s="32">
        <f aca="true" t="shared" si="165" ref="D547:O547">D548+D549+D550+D551</f>
        <v>0</v>
      </c>
      <c r="E547" s="32">
        <f t="shared" si="165"/>
        <v>0</v>
      </c>
      <c r="F547" s="32">
        <f t="shared" si="165"/>
        <v>0</v>
      </c>
      <c r="G547" s="32">
        <f>G548+G549+G550+G551</f>
        <v>0</v>
      </c>
      <c r="H547" s="32">
        <f t="shared" si="165"/>
        <v>0</v>
      </c>
      <c r="I547" s="32">
        <f t="shared" si="165"/>
        <v>0</v>
      </c>
      <c r="J547" s="32">
        <f t="shared" si="165"/>
        <v>0</v>
      </c>
      <c r="K547" s="32">
        <f>K548+K549+K550+K551</f>
        <v>0</v>
      </c>
      <c r="L547" s="32">
        <f>L548+L549+L550+L551</f>
        <v>0</v>
      </c>
      <c r="M547" s="32">
        <f t="shared" si="165"/>
        <v>0</v>
      </c>
      <c r="N547" s="32">
        <f t="shared" si="165"/>
        <v>0</v>
      </c>
      <c r="O547" s="32">
        <f t="shared" si="165"/>
        <v>0</v>
      </c>
      <c r="P547" s="32">
        <f>P548+P549+P550+P551</f>
        <v>0</v>
      </c>
      <c r="Q547" s="34">
        <f>Q548+Q549+Q550+Q551</f>
        <v>0</v>
      </c>
      <c r="R547" s="34">
        <f>R548+R549+R550+R551</f>
        <v>0</v>
      </c>
    </row>
    <row r="548" spans="1:18" ht="12.75">
      <c r="A548" s="81" t="s">
        <v>447</v>
      </c>
      <c r="B548" s="77" t="s">
        <v>745</v>
      </c>
      <c r="C548" s="32">
        <f aca="true" t="shared" si="166" ref="C548:C566">D548+E548+G548+H548+I548+K548</f>
        <v>0</v>
      </c>
      <c r="D548" s="38"/>
      <c r="E548" s="38"/>
      <c r="F548" s="92">
        <f>D548*0.02+E548*0.1</f>
        <v>0</v>
      </c>
      <c r="G548" s="38"/>
      <c r="H548" s="38"/>
      <c r="I548" s="38"/>
      <c r="J548" s="32">
        <f>G548*0.25+H548*0.5+(I548-(M548*0.4+N548*0.3+O548*0.2))*1</f>
        <v>0</v>
      </c>
      <c r="K548" s="38"/>
      <c r="L548" s="38"/>
      <c r="M548" s="38"/>
      <c r="N548" s="38"/>
      <c r="O548" s="38"/>
      <c r="P548" s="38">
        <v>0</v>
      </c>
      <c r="Q548" s="55"/>
      <c r="R548" s="41"/>
    </row>
    <row r="549" spans="1:18" ht="25.5">
      <c r="A549" s="81" t="s">
        <v>449</v>
      </c>
      <c r="B549" s="77" t="s">
        <v>746</v>
      </c>
      <c r="C549" s="32">
        <f t="shared" si="166"/>
        <v>0</v>
      </c>
      <c r="D549" s="38"/>
      <c r="E549" s="38"/>
      <c r="F549" s="92">
        <f>D549*0.02+E549*0.03</f>
        <v>0</v>
      </c>
      <c r="G549" s="38"/>
      <c r="H549" s="38"/>
      <c r="I549" s="38"/>
      <c r="J549" s="32">
        <f>G549*0.25+H549*0.5+(I549-(M549*0.4+N549*0.3+O549*0.2))*1</f>
        <v>0</v>
      </c>
      <c r="K549" s="38"/>
      <c r="L549" s="38"/>
      <c r="M549" s="38"/>
      <c r="N549" s="38"/>
      <c r="O549" s="38"/>
      <c r="P549" s="38"/>
      <c r="Q549" s="55"/>
      <c r="R549" s="41"/>
    </row>
    <row r="550" spans="1:18" ht="12.75">
      <c r="A550" s="81" t="s">
        <v>451</v>
      </c>
      <c r="B550" s="77" t="s">
        <v>747</v>
      </c>
      <c r="C550" s="32">
        <f t="shared" si="166"/>
        <v>0</v>
      </c>
      <c r="D550" s="38"/>
      <c r="E550" s="38"/>
      <c r="F550" s="94">
        <f>D550*0.01+E550*0.02</f>
        <v>0</v>
      </c>
      <c r="G550" s="38"/>
      <c r="H550" s="38"/>
      <c r="I550" s="38"/>
      <c r="J550" s="32">
        <f>G550*0.25+H550*0.5+(I550-(M550*0.4+N550*0.3+O550*0.2))*1</f>
        <v>0</v>
      </c>
      <c r="K550" s="38"/>
      <c r="L550" s="38"/>
      <c r="M550" s="38"/>
      <c r="N550" s="38"/>
      <c r="O550" s="38"/>
      <c r="P550" s="38"/>
      <c r="Q550" s="55"/>
      <c r="R550" s="41"/>
    </row>
    <row r="551" spans="1:18" ht="12.75">
      <c r="A551" s="81" t="s">
        <v>453</v>
      </c>
      <c r="B551" s="77" t="s">
        <v>748</v>
      </c>
      <c r="C551" s="32">
        <f t="shared" si="166"/>
        <v>0</v>
      </c>
      <c r="D551" s="38"/>
      <c r="E551" s="38"/>
      <c r="F551" s="92">
        <f>D551*0.02+E551*0.03</f>
        <v>0</v>
      </c>
      <c r="G551" s="38"/>
      <c r="H551" s="38"/>
      <c r="I551" s="38"/>
      <c r="J551" s="32">
        <f>G551*0.25+H551*0.5+(I551-(M551*0.4+N551*0.3+O551*0.2))*1</f>
        <v>0</v>
      </c>
      <c r="K551" s="38"/>
      <c r="L551" s="38"/>
      <c r="M551" s="38"/>
      <c r="N551" s="38"/>
      <c r="O551" s="38"/>
      <c r="P551" s="38"/>
      <c r="Q551" s="55"/>
      <c r="R551" s="41"/>
    </row>
    <row r="552" spans="1:18" ht="12.75">
      <c r="A552" s="76" t="s">
        <v>455</v>
      </c>
      <c r="B552" s="77" t="s">
        <v>749</v>
      </c>
      <c r="C552" s="32">
        <f t="shared" si="166"/>
        <v>0</v>
      </c>
      <c r="D552" s="32">
        <f>D553+D554</f>
        <v>0</v>
      </c>
      <c r="E552" s="32">
        <f aca="true" t="shared" si="167" ref="E552:O552">E553+E554</f>
        <v>0</v>
      </c>
      <c r="F552" s="92">
        <f>F553+F554</f>
        <v>0</v>
      </c>
      <c r="G552" s="32">
        <f t="shared" si="167"/>
        <v>0</v>
      </c>
      <c r="H552" s="32">
        <f t="shared" si="167"/>
        <v>0</v>
      </c>
      <c r="I552" s="32">
        <f t="shared" si="167"/>
        <v>0</v>
      </c>
      <c r="J552" s="32">
        <f t="shared" si="167"/>
        <v>0</v>
      </c>
      <c r="K552" s="32">
        <f t="shared" si="167"/>
        <v>0</v>
      </c>
      <c r="L552" s="32">
        <f t="shared" si="167"/>
        <v>0</v>
      </c>
      <c r="M552" s="32">
        <f t="shared" si="167"/>
        <v>0</v>
      </c>
      <c r="N552" s="32">
        <f t="shared" si="167"/>
        <v>0</v>
      </c>
      <c r="O552" s="32">
        <f t="shared" si="167"/>
        <v>0</v>
      </c>
      <c r="P552" s="32">
        <f>P553+P554</f>
        <v>0</v>
      </c>
      <c r="Q552" s="34">
        <f>Q553+Q554</f>
        <v>0</v>
      </c>
      <c r="R552" s="34">
        <f>R553+R554</f>
        <v>0</v>
      </c>
    </row>
    <row r="553" spans="1:18" ht="25.5">
      <c r="A553" s="35" t="s">
        <v>457</v>
      </c>
      <c r="B553" s="77" t="s">
        <v>750</v>
      </c>
      <c r="C553" s="32">
        <f t="shared" si="166"/>
        <v>0</v>
      </c>
      <c r="D553" s="38"/>
      <c r="E553" s="38"/>
      <c r="F553" s="92">
        <f>D553*0+E553*0</f>
        <v>0</v>
      </c>
      <c r="G553" s="38"/>
      <c r="H553" s="38"/>
      <c r="I553" s="38"/>
      <c r="J553" s="32">
        <f>G553*0+H553*0+I553*0</f>
        <v>0</v>
      </c>
      <c r="K553" s="38"/>
      <c r="L553" s="38"/>
      <c r="M553" s="38"/>
      <c r="N553" s="38"/>
      <c r="O553" s="38"/>
      <c r="P553" s="38"/>
      <c r="Q553" s="55"/>
      <c r="R553" s="41"/>
    </row>
    <row r="554" spans="1:18" ht="25.5">
      <c r="A554" s="35" t="s">
        <v>459</v>
      </c>
      <c r="B554" s="77" t="s">
        <v>751</v>
      </c>
      <c r="C554" s="32">
        <f t="shared" si="166"/>
        <v>0</v>
      </c>
      <c r="D554" s="38"/>
      <c r="E554" s="38"/>
      <c r="F554" s="92">
        <f>D554*0.01+E554*0.02</f>
        <v>0</v>
      </c>
      <c r="G554" s="38"/>
      <c r="H554" s="38"/>
      <c r="I554" s="38"/>
      <c r="J554" s="32">
        <f>G554*0.25+H554*0.5+(I554-(M554*0.4+N554*0.3+O554*0.2))*1</f>
        <v>0</v>
      </c>
      <c r="K554" s="38"/>
      <c r="L554" s="38"/>
      <c r="M554" s="38"/>
      <c r="N554" s="38"/>
      <c r="O554" s="38"/>
      <c r="P554" s="38"/>
      <c r="Q554" s="55"/>
      <c r="R554" s="41"/>
    </row>
    <row r="555" spans="1:18" ht="12.75">
      <c r="A555" s="76" t="s">
        <v>461</v>
      </c>
      <c r="B555" s="77" t="s">
        <v>752</v>
      </c>
      <c r="C555" s="32">
        <f t="shared" si="166"/>
        <v>0</v>
      </c>
      <c r="D555" s="32">
        <f aca="true" t="shared" si="168" ref="D555:O555">D556+D561</f>
        <v>0</v>
      </c>
      <c r="E555" s="32">
        <f t="shared" si="168"/>
        <v>0</v>
      </c>
      <c r="F555" s="92">
        <f>F556+F561</f>
        <v>0</v>
      </c>
      <c r="G555" s="32">
        <f t="shared" si="168"/>
        <v>0</v>
      </c>
      <c r="H555" s="32">
        <f t="shared" si="168"/>
        <v>0</v>
      </c>
      <c r="I555" s="32">
        <f t="shared" si="168"/>
        <v>0</v>
      </c>
      <c r="J555" s="32">
        <f t="shared" si="168"/>
        <v>0</v>
      </c>
      <c r="K555" s="32">
        <f t="shared" si="168"/>
        <v>0</v>
      </c>
      <c r="L555" s="32">
        <f t="shared" si="168"/>
        <v>0</v>
      </c>
      <c r="M555" s="32">
        <f t="shared" si="168"/>
        <v>0</v>
      </c>
      <c r="N555" s="32">
        <f t="shared" si="168"/>
        <v>0</v>
      </c>
      <c r="O555" s="32">
        <f t="shared" si="168"/>
        <v>0</v>
      </c>
      <c r="P555" s="32">
        <f>P556+P561</f>
        <v>0</v>
      </c>
      <c r="Q555" s="34">
        <f>Q556+Q561</f>
        <v>0</v>
      </c>
      <c r="R555" s="34">
        <f>R556+R561</f>
        <v>0</v>
      </c>
    </row>
    <row r="556" spans="1:18" ht="13.5" customHeight="1">
      <c r="A556" s="76" t="s">
        <v>463</v>
      </c>
      <c r="B556" s="77" t="s">
        <v>753</v>
      </c>
      <c r="C556" s="32">
        <f t="shared" si="166"/>
        <v>0</v>
      </c>
      <c r="D556" s="32">
        <f aca="true" t="shared" si="169" ref="D556:O556">D557+D558+D559+D560</f>
        <v>0</v>
      </c>
      <c r="E556" s="32">
        <f t="shared" si="169"/>
        <v>0</v>
      </c>
      <c r="F556" s="92">
        <f t="shared" si="169"/>
        <v>0</v>
      </c>
      <c r="G556" s="32">
        <f t="shared" si="169"/>
        <v>0</v>
      </c>
      <c r="H556" s="32">
        <f t="shared" si="169"/>
        <v>0</v>
      </c>
      <c r="I556" s="32">
        <f t="shared" si="169"/>
        <v>0</v>
      </c>
      <c r="J556" s="32">
        <f t="shared" si="169"/>
        <v>0</v>
      </c>
      <c r="K556" s="32">
        <f t="shared" si="169"/>
        <v>0</v>
      </c>
      <c r="L556" s="32">
        <f t="shared" si="169"/>
        <v>0</v>
      </c>
      <c r="M556" s="32">
        <f t="shared" si="169"/>
        <v>0</v>
      </c>
      <c r="N556" s="32">
        <f t="shared" si="169"/>
        <v>0</v>
      </c>
      <c r="O556" s="32">
        <f t="shared" si="169"/>
        <v>0</v>
      </c>
      <c r="P556" s="32">
        <f>P557+P558+P559+P560</f>
        <v>0</v>
      </c>
      <c r="Q556" s="34">
        <f>Q557+Q558+Q559+Q560</f>
        <v>0</v>
      </c>
      <c r="R556" s="34">
        <f>R557+R558+R559+R560</f>
        <v>0</v>
      </c>
    </row>
    <row r="557" spans="1:18" ht="13.5" customHeight="1">
      <c r="A557" s="76" t="s">
        <v>409</v>
      </c>
      <c r="B557" s="77" t="s">
        <v>754</v>
      </c>
      <c r="C557" s="32">
        <f t="shared" si="166"/>
        <v>0</v>
      </c>
      <c r="D557" s="38"/>
      <c r="E557" s="38"/>
      <c r="F557" s="92">
        <f>D557*0+E557*0</f>
        <v>0</v>
      </c>
      <c r="G557" s="38"/>
      <c r="H557" s="38"/>
      <c r="I557" s="38"/>
      <c r="J557" s="32">
        <f>G557*0+H557*0+I557*0</f>
        <v>0</v>
      </c>
      <c r="K557" s="38"/>
      <c r="L557" s="38"/>
      <c r="M557" s="38"/>
      <c r="N557" s="38"/>
      <c r="O557" s="38"/>
      <c r="P557" s="38"/>
      <c r="Q557" s="55"/>
      <c r="R557" s="41"/>
    </row>
    <row r="558" spans="1:18" ht="27" customHeight="1">
      <c r="A558" s="76" t="s">
        <v>411</v>
      </c>
      <c r="B558" s="77" t="s">
        <v>755</v>
      </c>
      <c r="C558" s="32">
        <f t="shared" si="166"/>
        <v>0</v>
      </c>
      <c r="D558" s="38"/>
      <c r="E558" s="38"/>
      <c r="F558" s="92">
        <f>D558*0+E558*0</f>
        <v>0</v>
      </c>
      <c r="G558" s="38"/>
      <c r="H558" s="38"/>
      <c r="I558" s="38"/>
      <c r="J558" s="32">
        <f>G558*0+H558*0+I558*0</f>
        <v>0</v>
      </c>
      <c r="K558" s="38"/>
      <c r="L558" s="38"/>
      <c r="M558" s="38"/>
      <c r="N558" s="38"/>
      <c r="O558" s="38"/>
      <c r="P558" s="38"/>
      <c r="Q558" s="55"/>
      <c r="R558" s="41"/>
    </row>
    <row r="559" spans="1:18" ht="13.5" customHeight="1">
      <c r="A559" s="76" t="s">
        <v>413</v>
      </c>
      <c r="B559" s="77" t="s">
        <v>756</v>
      </c>
      <c r="C559" s="32">
        <f t="shared" si="166"/>
        <v>0</v>
      </c>
      <c r="D559" s="38"/>
      <c r="E559" s="38"/>
      <c r="F559" s="92">
        <f>D559*0+E559*0</f>
        <v>0</v>
      </c>
      <c r="G559" s="38"/>
      <c r="H559" s="38"/>
      <c r="I559" s="38"/>
      <c r="J559" s="32">
        <f>G559*0+H559*0+I559*0</f>
        <v>0</v>
      </c>
      <c r="K559" s="38"/>
      <c r="L559" s="38"/>
      <c r="M559" s="38"/>
      <c r="N559" s="38"/>
      <c r="O559" s="38"/>
      <c r="P559" s="38"/>
      <c r="Q559" s="55"/>
      <c r="R559" s="41"/>
    </row>
    <row r="560" spans="1:18" ht="13.5" customHeight="1">
      <c r="A560" s="76" t="s">
        <v>415</v>
      </c>
      <c r="B560" s="77" t="s">
        <v>757</v>
      </c>
      <c r="C560" s="32">
        <f t="shared" si="166"/>
        <v>0</v>
      </c>
      <c r="D560" s="38"/>
      <c r="E560" s="38"/>
      <c r="F560" s="92">
        <f>D560*0+E560*0</f>
        <v>0</v>
      </c>
      <c r="G560" s="38"/>
      <c r="H560" s="38"/>
      <c r="I560" s="38"/>
      <c r="J560" s="32">
        <f>G560*0+H560*0+I560*0</f>
        <v>0</v>
      </c>
      <c r="K560" s="38"/>
      <c r="L560" s="38"/>
      <c r="M560" s="38"/>
      <c r="N560" s="38"/>
      <c r="O560" s="38"/>
      <c r="P560" s="38"/>
      <c r="Q560" s="55"/>
      <c r="R560" s="41"/>
    </row>
    <row r="561" spans="1:18" ht="13.5" customHeight="1">
      <c r="A561" s="76" t="s">
        <v>469</v>
      </c>
      <c r="B561" s="77" t="s">
        <v>758</v>
      </c>
      <c r="C561" s="32">
        <f t="shared" si="166"/>
        <v>0</v>
      </c>
      <c r="D561" s="32">
        <f aca="true" t="shared" si="170" ref="D561:O561">D562+D563+D564+D565</f>
        <v>0</v>
      </c>
      <c r="E561" s="32">
        <f t="shared" si="170"/>
        <v>0</v>
      </c>
      <c r="F561" s="92">
        <f t="shared" si="170"/>
        <v>0</v>
      </c>
      <c r="G561" s="32">
        <f t="shared" si="170"/>
        <v>0</v>
      </c>
      <c r="H561" s="32">
        <f t="shared" si="170"/>
        <v>0</v>
      </c>
      <c r="I561" s="32">
        <f t="shared" si="170"/>
        <v>0</v>
      </c>
      <c r="J561" s="32">
        <f t="shared" si="170"/>
        <v>0</v>
      </c>
      <c r="K561" s="32">
        <f t="shared" si="170"/>
        <v>0</v>
      </c>
      <c r="L561" s="32">
        <f t="shared" si="170"/>
        <v>0</v>
      </c>
      <c r="M561" s="32">
        <f t="shared" si="170"/>
        <v>0</v>
      </c>
      <c r="N561" s="32">
        <f t="shared" si="170"/>
        <v>0</v>
      </c>
      <c r="O561" s="32">
        <f t="shared" si="170"/>
        <v>0</v>
      </c>
      <c r="P561" s="32">
        <f>P562+P563+P564+P565</f>
        <v>0</v>
      </c>
      <c r="Q561" s="34">
        <f>Q562+Q563+Q564+Q565</f>
        <v>0</v>
      </c>
      <c r="R561" s="34">
        <f>R562+R563+R564+R565</f>
        <v>0</v>
      </c>
    </row>
    <row r="562" spans="1:18" ht="13.5" customHeight="1">
      <c r="A562" s="76" t="s">
        <v>419</v>
      </c>
      <c r="B562" s="77" t="s">
        <v>759</v>
      </c>
      <c r="C562" s="32">
        <f t="shared" si="166"/>
        <v>0</v>
      </c>
      <c r="D562" s="38"/>
      <c r="E562" s="38"/>
      <c r="F562" s="92">
        <f>D562*0.02+E562*0.1</f>
        <v>0</v>
      </c>
      <c r="G562" s="38"/>
      <c r="H562" s="38"/>
      <c r="I562" s="38"/>
      <c r="J562" s="32">
        <f>G562*0.25+H562*0.5+(I562-(M562*0.4+N562*0.3+O562*0.2))*1</f>
        <v>0</v>
      </c>
      <c r="K562" s="38"/>
      <c r="L562" s="38"/>
      <c r="M562" s="38"/>
      <c r="N562" s="38"/>
      <c r="O562" s="38"/>
      <c r="P562" s="38"/>
      <c r="Q562" s="55"/>
      <c r="R562" s="41"/>
    </row>
    <row r="563" spans="1:18" ht="26.25" customHeight="1">
      <c r="A563" s="76" t="s">
        <v>421</v>
      </c>
      <c r="B563" s="77" t="s">
        <v>760</v>
      </c>
      <c r="C563" s="32">
        <f t="shared" si="166"/>
        <v>0</v>
      </c>
      <c r="D563" s="38"/>
      <c r="E563" s="38"/>
      <c r="F563" s="92">
        <f>D563*0.02+E563*0.03</f>
        <v>0</v>
      </c>
      <c r="G563" s="38"/>
      <c r="H563" s="38"/>
      <c r="I563" s="38"/>
      <c r="J563" s="32">
        <f>G563*0.25+H563*0.5+(I563-(M563*0.4+N563*0.3+O563*0.2))*1</f>
        <v>0</v>
      </c>
      <c r="K563" s="38"/>
      <c r="L563" s="38"/>
      <c r="M563" s="38"/>
      <c r="N563" s="38"/>
      <c r="O563" s="38"/>
      <c r="P563" s="38"/>
      <c r="Q563" s="55"/>
      <c r="R563" s="41"/>
    </row>
    <row r="564" spans="1:18" ht="13.5" customHeight="1">
      <c r="A564" s="76" t="s">
        <v>423</v>
      </c>
      <c r="B564" s="77" t="s">
        <v>761</v>
      </c>
      <c r="C564" s="32">
        <f t="shared" si="166"/>
        <v>0</v>
      </c>
      <c r="D564" s="38"/>
      <c r="E564" s="38"/>
      <c r="F564" s="92">
        <f>D564*0.01+E564*0.02</f>
        <v>0</v>
      </c>
      <c r="G564" s="38"/>
      <c r="H564" s="38"/>
      <c r="I564" s="38"/>
      <c r="J564" s="32">
        <f>G564*0.25+H564*0.5+(I564-(M564*0.4+N564*0.3+O564*0.2))*1</f>
        <v>0</v>
      </c>
      <c r="K564" s="38"/>
      <c r="L564" s="38"/>
      <c r="M564" s="38"/>
      <c r="N564" s="38"/>
      <c r="O564" s="38"/>
      <c r="P564" s="38"/>
      <c r="Q564" s="55"/>
      <c r="R564" s="41"/>
    </row>
    <row r="565" spans="1:18" ht="13.5" customHeight="1">
      <c r="A565" s="76" t="s">
        <v>425</v>
      </c>
      <c r="B565" s="77" t="s">
        <v>762</v>
      </c>
      <c r="C565" s="32">
        <f t="shared" si="166"/>
        <v>0</v>
      </c>
      <c r="D565" s="38"/>
      <c r="E565" s="38"/>
      <c r="F565" s="92">
        <f>D565*0.02+E565*0.03</f>
        <v>0</v>
      </c>
      <c r="G565" s="38"/>
      <c r="H565" s="38"/>
      <c r="I565" s="38"/>
      <c r="J565" s="32">
        <f>G565*0.25+H565*0.5+(I565-(M565*0.4+N565*0.3+O565*0.2))*1</f>
        <v>0</v>
      </c>
      <c r="K565" s="38"/>
      <c r="L565" s="38"/>
      <c r="M565" s="38"/>
      <c r="N565" s="38"/>
      <c r="O565" s="38"/>
      <c r="P565" s="38"/>
      <c r="Q565" s="55"/>
      <c r="R565" s="41"/>
    </row>
    <row r="566" ht="12.75"/>
    <row r="567" ht="12.75"/>
    <row r="568" spans="1:16" ht="18" customHeight="1">
      <c r="A568" s="95" t="s">
        <v>763</v>
      </c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</row>
    <row r="569" spans="1:16" s="97" customFormat="1" ht="34.5" customHeight="1">
      <c r="A569" s="96" t="s">
        <v>764</v>
      </c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</row>
    <row r="570" spans="1:16" ht="16.5" customHeight="1">
      <c r="A570" s="98" t="s">
        <v>765</v>
      </c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</row>
    <row r="571" spans="1:16" ht="25.5">
      <c r="A571" s="99"/>
      <c r="B571" s="100"/>
      <c r="C571" s="99"/>
      <c r="D571" s="99"/>
      <c r="E571" s="99"/>
      <c r="F571" s="99"/>
      <c r="G571" s="99"/>
      <c r="H571" s="99"/>
      <c r="I571" s="99"/>
      <c r="J571" s="99"/>
      <c r="K571" s="101"/>
      <c r="L571" s="101"/>
      <c r="M571" s="101"/>
      <c r="N571" s="101"/>
      <c r="O571" s="102"/>
      <c r="P571" s="101" t="s">
        <v>3</v>
      </c>
    </row>
    <row r="572" spans="1:16" ht="28.5" customHeight="1">
      <c r="A572" s="9" t="s">
        <v>4</v>
      </c>
      <c r="B572" s="10"/>
      <c r="C572" s="11" t="s">
        <v>5</v>
      </c>
      <c r="D572" s="12" t="s">
        <v>6</v>
      </c>
      <c r="E572" s="12"/>
      <c r="F572" s="11" t="s">
        <v>7</v>
      </c>
      <c r="G572" s="13" t="s">
        <v>8</v>
      </c>
      <c r="H572" s="13"/>
      <c r="I572" s="13"/>
      <c r="J572" s="11" t="s">
        <v>9</v>
      </c>
      <c r="K572" s="11" t="s">
        <v>10</v>
      </c>
      <c r="L572" s="11" t="s">
        <v>11</v>
      </c>
      <c r="M572" s="85" t="s">
        <v>12</v>
      </c>
      <c r="N572" s="12"/>
      <c r="O572" s="12"/>
      <c r="P572" s="86"/>
    </row>
    <row r="573" spans="1:16" ht="12.75" customHeight="1">
      <c r="A573" s="18"/>
      <c r="B573" s="19"/>
      <c r="C573" s="20"/>
      <c r="D573" s="11" t="s">
        <v>14</v>
      </c>
      <c r="E573" s="11" t="s">
        <v>15</v>
      </c>
      <c r="F573" s="20"/>
      <c r="G573" s="11" t="s">
        <v>16</v>
      </c>
      <c r="H573" s="11" t="s">
        <v>17</v>
      </c>
      <c r="I573" s="11" t="s">
        <v>18</v>
      </c>
      <c r="J573" s="20"/>
      <c r="K573" s="20"/>
      <c r="L573" s="20"/>
      <c r="M573" s="11" t="s">
        <v>477</v>
      </c>
      <c r="N573" s="11" t="s">
        <v>20</v>
      </c>
      <c r="O573" s="11" t="s">
        <v>21</v>
      </c>
      <c r="P573" s="11" t="s">
        <v>21</v>
      </c>
    </row>
    <row r="574" spans="1:16" ht="36.75" customHeight="1">
      <c r="A574" s="23"/>
      <c r="B574" s="24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</row>
    <row r="575" spans="1:16" ht="12.75">
      <c r="A575" s="85">
        <v>1</v>
      </c>
      <c r="B575" s="86"/>
      <c r="C575" s="27">
        <v>2</v>
      </c>
      <c r="D575" s="27">
        <v>3</v>
      </c>
      <c r="E575" s="27">
        <v>4</v>
      </c>
      <c r="F575" s="27">
        <v>5</v>
      </c>
      <c r="G575" s="27">
        <v>6</v>
      </c>
      <c r="H575" s="27">
        <v>7</v>
      </c>
      <c r="I575" s="27">
        <v>8</v>
      </c>
      <c r="J575" s="27">
        <v>9</v>
      </c>
      <c r="K575" s="27">
        <v>10</v>
      </c>
      <c r="L575" s="27">
        <v>11</v>
      </c>
      <c r="M575" s="27">
        <v>12</v>
      </c>
      <c r="N575" s="27">
        <v>13</v>
      </c>
      <c r="O575" s="27">
        <v>14</v>
      </c>
      <c r="P575" s="27">
        <v>15</v>
      </c>
    </row>
    <row r="576" spans="1:16" ht="12.75">
      <c r="A576" s="103" t="s">
        <v>766</v>
      </c>
      <c r="B576" s="27" t="s">
        <v>767</v>
      </c>
      <c r="C576" s="104">
        <f aca="true" t="shared" si="171" ref="C576:C599">D576+E576+G576+H576+I576+K576</f>
        <v>744.97596</v>
      </c>
      <c r="D576" s="104">
        <f>D591+D577</f>
        <v>5.77468</v>
      </c>
      <c r="E576" s="104">
        <f>E591+E577</f>
        <v>5.64997</v>
      </c>
      <c r="F576" s="105">
        <f>F30</f>
        <v>0.1142465</v>
      </c>
      <c r="G576" s="104">
        <f>G591+G577</f>
        <v>628.76561</v>
      </c>
      <c r="H576" s="104">
        <f>H591+H577</f>
        <v>99.10124</v>
      </c>
      <c r="I576" s="104">
        <f>I591+I577</f>
        <v>5.68446</v>
      </c>
      <c r="J576" s="104">
        <f>J591+J577</f>
        <v>212.42648250000002</v>
      </c>
      <c r="K576" s="104">
        <f aca="true" t="shared" si="172" ref="K576:P576">K577+K591</f>
        <v>0</v>
      </c>
      <c r="L576" s="104">
        <f t="shared" si="172"/>
        <v>0</v>
      </c>
      <c r="M576" s="104">
        <f t="shared" si="172"/>
        <v>0</v>
      </c>
      <c r="N576" s="104">
        <f t="shared" si="172"/>
        <v>0</v>
      </c>
      <c r="O576" s="104">
        <f t="shared" si="172"/>
        <v>0</v>
      </c>
      <c r="P576" s="104">
        <f t="shared" si="172"/>
        <v>0</v>
      </c>
    </row>
    <row r="577" spans="1:16" ht="13.5">
      <c r="A577" s="106" t="s">
        <v>768</v>
      </c>
      <c r="B577" s="27" t="s">
        <v>769</v>
      </c>
      <c r="C577" s="104">
        <f t="shared" si="171"/>
        <v>520.25049</v>
      </c>
      <c r="D577" s="104">
        <f aca="true" t="shared" si="173" ref="D577:P577">D578+D581</f>
        <v>5.77468</v>
      </c>
      <c r="E577" s="104">
        <f t="shared" si="173"/>
        <v>5.64997</v>
      </c>
      <c r="F577" s="105" t="s">
        <v>770</v>
      </c>
      <c r="G577" s="104">
        <f t="shared" si="173"/>
        <v>409.7246</v>
      </c>
      <c r="H577" s="104">
        <f t="shared" si="173"/>
        <v>99.10124</v>
      </c>
      <c r="I577" s="104">
        <f t="shared" si="173"/>
        <v>0</v>
      </c>
      <c r="J577" s="104">
        <f t="shared" si="173"/>
        <v>151.98177</v>
      </c>
      <c r="K577" s="104">
        <f t="shared" si="173"/>
        <v>0</v>
      </c>
      <c r="L577" s="104">
        <f t="shared" si="173"/>
        <v>0</v>
      </c>
      <c r="M577" s="104">
        <f t="shared" si="173"/>
        <v>0</v>
      </c>
      <c r="N577" s="104">
        <f t="shared" si="173"/>
        <v>0</v>
      </c>
      <c r="O577" s="104">
        <f t="shared" si="173"/>
        <v>0</v>
      </c>
      <c r="P577" s="104">
        <f t="shared" si="173"/>
        <v>0</v>
      </c>
    </row>
    <row r="578" spans="1:16" s="30" customFormat="1" ht="12.75">
      <c r="A578" s="107" t="s">
        <v>771</v>
      </c>
      <c r="B578" s="27" t="s">
        <v>772</v>
      </c>
      <c r="C578" s="104">
        <f>D578+E578+G578+H578+I578+K578</f>
        <v>0</v>
      </c>
      <c r="D578" s="104">
        <f aca="true" t="shared" si="174" ref="D578:P578">D579+D580</f>
        <v>0</v>
      </c>
      <c r="E578" s="104">
        <f t="shared" si="174"/>
        <v>0</v>
      </c>
      <c r="F578" s="105" t="s">
        <v>770</v>
      </c>
      <c r="G578" s="104">
        <f t="shared" si="174"/>
        <v>0</v>
      </c>
      <c r="H578" s="104">
        <f t="shared" si="174"/>
        <v>0</v>
      </c>
      <c r="I578" s="104">
        <f t="shared" si="174"/>
        <v>0</v>
      </c>
      <c r="J578" s="104">
        <f t="shared" si="174"/>
        <v>0</v>
      </c>
      <c r="K578" s="104">
        <f t="shared" si="174"/>
        <v>0</v>
      </c>
      <c r="L578" s="104">
        <f t="shared" si="174"/>
        <v>0</v>
      </c>
      <c r="M578" s="104">
        <f t="shared" si="174"/>
        <v>0</v>
      </c>
      <c r="N578" s="104">
        <f t="shared" si="174"/>
        <v>0</v>
      </c>
      <c r="O578" s="104">
        <f t="shared" si="174"/>
        <v>0</v>
      </c>
      <c r="P578" s="104">
        <f t="shared" si="174"/>
        <v>0</v>
      </c>
    </row>
    <row r="579" spans="1:16" ht="12.75">
      <c r="A579" s="108" t="s">
        <v>773</v>
      </c>
      <c r="B579" s="36" t="s">
        <v>774</v>
      </c>
      <c r="C579" s="104">
        <f t="shared" si="171"/>
        <v>0</v>
      </c>
      <c r="D579" s="109"/>
      <c r="E579" s="109"/>
      <c r="F579" s="110">
        <f>D579*0+E579*0</f>
        <v>0</v>
      </c>
      <c r="G579" s="109"/>
      <c r="H579" s="109"/>
      <c r="I579" s="109"/>
      <c r="J579" s="104">
        <f aca="true" t="shared" si="175" ref="J579:J592">G579*0.25+H579*0.5+(I579-(M579*0.4+N579*0.3+O579*0.2))*1</f>
        <v>0</v>
      </c>
      <c r="K579" s="109"/>
      <c r="L579" s="109"/>
      <c r="M579" s="109"/>
      <c r="N579" s="109"/>
      <c r="O579" s="109"/>
      <c r="P579" s="109"/>
    </row>
    <row r="580" spans="1:16" ht="12.75">
      <c r="A580" s="108" t="s">
        <v>775</v>
      </c>
      <c r="B580" s="36" t="s">
        <v>776</v>
      </c>
      <c r="C580" s="104">
        <f t="shared" si="171"/>
        <v>0</v>
      </c>
      <c r="D580" s="109"/>
      <c r="E580" s="109"/>
      <c r="F580" s="110">
        <f>D580*0+E580*0</f>
        <v>0</v>
      </c>
      <c r="G580" s="109"/>
      <c r="H580" s="109"/>
      <c r="I580" s="109"/>
      <c r="J580" s="104">
        <f t="shared" si="175"/>
        <v>0</v>
      </c>
      <c r="K580" s="109"/>
      <c r="L580" s="109"/>
      <c r="M580" s="109"/>
      <c r="N580" s="109"/>
      <c r="O580" s="109"/>
      <c r="P580" s="109"/>
    </row>
    <row r="581" spans="1:16" s="30" customFormat="1" ht="12.75">
      <c r="A581" s="107" t="s">
        <v>777</v>
      </c>
      <c r="B581" s="27" t="s">
        <v>778</v>
      </c>
      <c r="C581" s="104">
        <f t="shared" si="171"/>
        <v>520.25049</v>
      </c>
      <c r="D581" s="104">
        <f aca="true" t="shared" si="176" ref="D581:P581">D582+D583</f>
        <v>5.77468</v>
      </c>
      <c r="E581" s="104">
        <f t="shared" si="176"/>
        <v>5.64997</v>
      </c>
      <c r="F581" s="105" t="s">
        <v>770</v>
      </c>
      <c r="G581" s="104">
        <f t="shared" si="176"/>
        <v>409.7246</v>
      </c>
      <c r="H581" s="104">
        <f t="shared" si="176"/>
        <v>99.10124</v>
      </c>
      <c r="I581" s="104">
        <f t="shared" si="176"/>
        <v>0</v>
      </c>
      <c r="J581" s="104">
        <f t="shared" si="176"/>
        <v>151.98177</v>
      </c>
      <c r="K581" s="104">
        <f t="shared" si="176"/>
        <v>0</v>
      </c>
      <c r="L581" s="104">
        <f t="shared" si="176"/>
        <v>0</v>
      </c>
      <c r="M581" s="104">
        <f t="shared" si="176"/>
        <v>0</v>
      </c>
      <c r="N581" s="104">
        <f t="shared" si="176"/>
        <v>0</v>
      </c>
      <c r="O581" s="104">
        <f t="shared" si="176"/>
        <v>0</v>
      </c>
      <c r="P581" s="104">
        <f t="shared" si="176"/>
        <v>0</v>
      </c>
    </row>
    <row r="582" spans="1:16" ht="12.75">
      <c r="A582" s="108" t="s">
        <v>779</v>
      </c>
      <c r="B582" s="36" t="s">
        <v>780</v>
      </c>
      <c r="C582" s="104">
        <f t="shared" si="171"/>
        <v>520.25049</v>
      </c>
      <c r="D582" s="109">
        <v>5.77468</v>
      </c>
      <c r="E582" s="109">
        <v>5.64997</v>
      </c>
      <c r="F582" s="33">
        <f>D412*0.02+(D618-D412)*0.01+E412*0.03+(E130-E412)*0.02</f>
        <v>0</v>
      </c>
      <c r="G582" s="109">
        <f>626.2246-216.5</f>
        <v>409.7246</v>
      </c>
      <c r="H582" s="109">
        <v>99.10124</v>
      </c>
      <c r="I582" s="109">
        <v>0</v>
      </c>
      <c r="J582" s="104">
        <f t="shared" si="175"/>
        <v>151.98177</v>
      </c>
      <c r="K582" s="109"/>
      <c r="L582" s="109"/>
      <c r="M582" s="109"/>
      <c r="N582" s="109"/>
      <c r="O582" s="109"/>
      <c r="P582" s="109"/>
    </row>
    <row r="583" spans="1:16" ht="12.75">
      <c r="A583" s="108" t="s">
        <v>775</v>
      </c>
      <c r="B583" s="36" t="s">
        <v>781</v>
      </c>
      <c r="C583" s="104">
        <f t="shared" si="171"/>
        <v>0</v>
      </c>
      <c r="D583" s="109"/>
      <c r="E583" s="109"/>
      <c r="F583" s="105" t="s">
        <v>770</v>
      </c>
      <c r="G583" s="109"/>
      <c r="H583" s="109"/>
      <c r="I583" s="109"/>
      <c r="J583" s="104">
        <f t="shared" si="175"/>
        <v>0</v>
      </c>
      <c r="K583" s="109"/>
      <c r="L583" s="109"/>
      <c r="M583" s="109"/>
      <c r="N583" s="109"/>
      <c r="O583" s="109"/>
      <c r="P583" s="109"/>
    </row>
    <row r="584" spans="1:16" s="30" customFormat="1" ht="12.75">
      <c r="A584" s="111" t="s">
        <v>782</v>
      </c>
      <c r="B584" s="27" t="s">
        <v>783</v>
      </c>
      <c r="C584" s="104">
        <f t="shared" si="171"/>
        <v>0</v>
      </c>
      <c r="D584" s="104">
        <f aca="true" t="shared" si="177" ref="D584:P584">D585+D588</f>
        <v>0</v>
      </c>
      <c r="E584" s="104">
        <f t="shared" si="177"/>
        <v>0</v>
      </c>
      <c r="F584" s="105" t="s">
        <v>770</v>
      </c>
      <c r="G584" s="104">
        <f t="shared" si="177"/>
        <v>0</v>
      </c>
      <c r="H584" s="104">
        <f t="shared" si="177"/>
        <v>0</v>
      </c>
      <c r="I584" s="104">
        <f t="shared" si="177"/>
        <v>0</v>
      </c>
      <c r="J584" s="104">
        <f t="shared" si="177"/>
        <v>0</v>
      </c>
      <c r="K584" s="104">
        <f t="shared" si="177"/>
        <v>0</v>
      </c>
      <c r="L584" s="104">
        <f t="shared" si="177"/>
        <v>0</v>
      </c>
      <c r="M584" s="104">
        <f t="shared" si="177"/>
        <v>0</v>
      </c>
      <c r="N584" s="104">
        <f t="shared" si="177"/>
        <v>0</v>
      </c>
      <c r="O584" s="104">
        <f t="shared" si="177"/>
        <v>0</v>
      </c>
      <c r="P584" s="104">
        <f t="shared" si="177"/>
        <v>0</v>
      </c>
    </row>
    <row r="585" spans="1:16" s="30" customFormat="1" ht="12.75">
      <c r="A585" s="112" t="s">
        <v>771</v>
      </c>
      <c r="B585" s="27" t="s">
        <v>784</v>
      </c>
      <c r="C585" s="104">
        <f t="shared" si="171"/>
        <v>0</v>
      </c>
      <c r="D585" s="104">
        <f aca="true" t="shared" si="178" ref="D585:P585">D586+D587</f>
        <v>0</v>
      </c>
      <c r="E585" s="104">
        <f t="shared" si="178"/>
        <v>0</v>
      </c>
      <c r="F585" s="105" t="s">
        <v>770</v>
      </c>
      <c r="G585" s="104">
        <f t="shared" si="178"/>
        <v>0</v>
      </c>
      <c r="H585" s="104">
        <f t="shared" si="178"/>
        <v>0</v>
      </c>
      <c r="I585" s="104">
        <f t="shared" si="178"/>
        <v>0</v>
      </c>
      <c r="J585" s="104">
        <f t="shared" si="178"/>
        <v>0</v>
      </c>
      <c r="K585" s="104">
        <f t="shared" si="178"/>
        <v>0</v>
      </c>
      <c r="L585" s="104">
        <f t="shared" si="178"/>
        <v>0</v>
      </c>
      <c r="M585" s="104">
        <f t="shared" si="178"/>
        <v>0</v>
      </c>
      <c r="N585" s="104">
        <f t="shared" si="178"/>
        <v>0</v>
      </c>
      <c r="O585" s="104">
        <f t="shared" si="178"/>
        <v>0</v>
      </c>
      <c r="P585" s="104">
        <f t="shared" si="178"/>
        <v>0</v>
      </c>
    </row>
    <row r="586" spans="1:16" ht="12.75">
      <c r="A586" s="113" t="s">
        <v>773</v>
      </c>
      <c r="B586" s="36" t="s">
        <v>785</v>
      </c>
      <c r="C586" s="104">
        <f t="shared" si="171"/>
        <v>0</v>
      </c>
      <c r="D586" s="109"/>
      <c r="E586" s="109"/>
      <c r="F586" s="105" t="s">
        <v>770</v>
      </c>
      <c r="G586" s="109"/>
      <c r="H586" s="109"/>
      <c r="I586" s="109"/>
      <c r="J586" s="104">
        <f t="shared" si="175"/>
        <v>0</v>
      </c>
      <c r="K586" s="109"/>
      <c r="L586" s="109"/>
      <c r="M586" s="109"/>
      <c r="N586" s="109"/>
      <c r="O586" s="109"/>
      <c r="P586" s="109"/>
    </row>
    <row r="587" spans="1:16" ht="12.75">
      <c r="A587" s="113" t="s">
        <v>775</v>
      </c>
      <c r="B587" s="36" t="s">
        <v>786</v>
      </c>
      <c r="C587" s="104">
        <f t="shared" si="171"/>
        <v>0</v>
      </c>
      <c r="D587" s="109"/>
      <c r="E587" s="109"/>
      <c r="F587" s="105" t="s">
        <v>770</v>
      </c>
      <c r="G587" s="109"/>
      <c r="H587" s="109"/>
      <c r="I587" s="109"/>
      <c r="J587" s="104">
        <f t="shared" si="175"/>
        <v>0</v>
      </c>
      <c r="K587" s="109"/>
      <c r="L587" s="109"/>
      <c r="M587" s="109"/>
      <c r="N587" s="109"/>
      <c r="O587" s="109"/>
      <c r="P587" s="109"/>
    </row>
    <row r="588" spans="1:16" s="30" customFormat="1" ht="12.75">
      <c r="A588" s="112" t="s">
        <v>777</v>
      </c>
      <c r="B588" s="27" t="s">
        <v>787</v>
      </c>
      <c r="C588" s="104">
        <f t="shared" si="171"/>
        <v>0</v>
      </c>
      <c r="D588" s="104">
        <f aca="true" t="shared" si="179" ref="D588:P588">D589+D590</f>
        <v>0</v>
      </c>
      <c r="E588" s="104">
        <f t="shared" si="179"/>
        <v>0</v>
      </c>
      <c r="F588" s="105" t="s">
        <v>770</v>
      </c>
      <c r="G588" s="104">
        <f t="shared" si="179"/>
        <v>0</v>
      </c>
      <c r="H588" s="104">
        <f t="shared" si="179"/>
        <v>0</v>
      </c>
      <c r="I588" s="104">
        <f t="shared" si="179"/>
        <v>0</v>
      </c>
      <c r="J588" s="104">
        <f t="shared" si="179"/>
        <v>0</v>
      </c>
      <c r="K588" s="104">
        <f t="shared" si="179"/>
        <v>0</v>
      </c>
      <c r="L588" s="104">
        <f t="shared" si="179"/>
        <v>0</v>
      </c>
      <c r="M588" s="104">
        <f t="shared" si="179"/>
        <v>0</v>
      </c>
      <c r="N588" s="104">
        <f t="shared" si="179"/>
        <v>0</v>
      </c>
      <c r="O588" s="104">
        <f t="shared" si="179"/>
        <v>0</v>
      </c>
      <c r="P588" s="104">
        <f t="shared" si="179"/>
        <v>0</v>
      </c>
    </row>
    <row r="589" spans="1:16" ht="12.75">
      <c r="A589" s="113" t="s">
        <v>779</v>
      </c>
      <c r="B589" s="36" t="s">
        <v>788</v>
      </c>
      <c r="C589" s="104">
        <f t="shared" si="171"/>
        <v>0</v>
      </c>
      <c r="D589" s="109"/>
      <c r="E589" s="109"/>
      <c r="F589" s="105" t="s">
        <v>770</v>
      </c>
      <c r="G589" s="109"/>
      <c r="H589" s="109"/>
      <c r="I589" s="109"/>
      <c r="J589" s="104">
        <f t="shared" si="175"/>
        <v>0</v>
      </c>
      <c r="K589" s="109"/>
      <c r="L589" s="109"/>
      <c r="M589" s="109"/>
      <c r="N589" s="109"/>
      <c r="O589" s="109"/>
      <c r="P589" s="109"/>
    </row>
    <row r="590" spans="1:16" ht="12.75">
      <c r="A590" s="113" t="s">
        <v>775</v>
      </c>
      <c r="B590" s="36" t="s">
        <v>789</v>
      </c>
      <c r="C590" s="104">
        <f t="shared" si="171"/>
        <v>0</v>
      </c>
      <c r="D590" s="109"/>
      <c r="E590" s="109"/>
      <c r="F590" s="105" t="s">
        <v>770</v>
      </c>
      <c r="G590" s="109"/>
      <c r="H590" s="109"/>
      <c r="I590" s="109"/>
      <c r="J590" s="104">
        <f t="shared" si="175"/>
        <v>0</v>
      </c>
      <c r="K590" s="109"/>
      <c r="L590" s="109"/>
      <c r="M590" s="109"/>
      <c r="N590" s="109"/>
      <c r="O590" s="109"/>
      <c r="P590" s="109"/>
    </row>
    <row r="591" spans="1:16" s="30" customFormat="1" ht="12.75">
      <c r="A591" s="106" t="s">
        <v>790</v>
      </c>
      <c r="B591" s="27" t="s">
        <v>791</v>
      </c>
      <c r="C591" s="104">
        <f t="shared" si="171"/>
        <v>224.72547</v>
      </c>
      <c r="D591" s="114"/>
      <c r="E591" s="114"/>
      <c r="F591" s="115"/>
      <c r="G591" s="109">
        <f>2.54101+216.5</f>
        <v>219.04101</v>
      </c>
      <c r="H591" s="109"/>
      <c r="I591" s="109">
        <v>5.68446</v>
      </c>
      <c r="J591" s="104">
        <f t="shared" si="175"/>
        <v>60.4447125</v>
      </c>
      <c r="K591" s="109"/>
      <c r="L591" s="109"/>
      <c r="M591" s="109"/>
      <c r="N591" s="109"/>
      <c r="O591" s="109"/>
      <c r="P591" s="109"/>
    </row>
    <row r="592" spans="1:16" s="30" customFormat="1" ht="12.75">
      <c r="A592" s="106" t="s">
        <v>792</v>
      </c>
      <c r="B592" s="27" t="s">
        <v>793</v>
      </c>
      <c r="C592" s="104">
        <f>D592+E592+G592+H592+I592+K592</f>
        <v>0</v>
      </c>
      <c r="D592" s="114"/>
      <c r="E592" s="114"/>
      <c r="F592" s="115"/>
      <c r="G592" s="109"/>
      <c r="H592" s="109"/>
      <c r="I592" s="109"/>
      <c r="J592" s="104">
        <f t="shared" si="175"/>
        <v>0</v>
      </c>
      <c r="K592" s="109"/>
      <c r="L592" s="109"/>
      <c r="M592" s="109"/>
      <c r="N592" s="109"/>
      <c r="O592" s="109"/>
      <c r="P592" s="109"/>
    </row>
    <row r="593" spans="1:16" ht="12.75">
      <c r="A593" s="103" t="s">
        <v>794</v>
      </c>
      <c r="B593" s="27" t="s">
        <v>795</v>
      </c>
      <c r="C593" s="104">
        <f>D593+E593+G593+H593+I593+K593</f>
        <v>2807</v>
      </c>
      <c r="D593" s="104">
        <f>SUM(D594:D599)</f>
        <v>96</v>
      </c>
      <c r="E593" s="104">
        <f>SUM(E594:E599)</f>
        <v>59.8</v>
      </c>
      <c r="F593" s="116" t="s">
        <v>770</v>
      </c>
      <c r="G593" s="104">
        <f>SUM(G594:G599)</f>
        <v>1766.4</v>
      </c>
      <c r="H593" s="104">
        <f>SUM(H594:H599)</f>
        <v>798.95</v>
      </c>
      <c r="I593" s="104">
        <f>SUM(I594:I599)</f>
        <v>85.85</v>
      </c>
      <c r="J593" s="116" t="s">
        <v>770</v>
      </c>
      <c r="K593" s="104">
        <f>SUM(K594:K599)</f>
        <v>0</v>
      </c>
      <c r="L593" s="27" t="s">
        <v>770</v>
      </c>
      <c r="M593" s="27" t="s">
        <v>770</v>
      </c>
      <c r="N593" s="27" t="s">
        <v>770</v>
      </c>
      <c r="O593" s="27" t="s">
        <v>770</v>
      </c>
      <c r="P593" s="27" t="s">
        <v>770</v>
      </c>
    </row>
    <row r="594" spans="1:16" ht="12.75">
      <c r="A594" s="117" t="s">
        <v>796</v>
      </c>
      <c r="B594" s="36" t="s">
        <v>797</v>
      </c>
      <c r="C594" s="104">
        <f>D594+E594+G594+H594+I594+K594</f>
        <v>0</v>
      </c>
      <c r="D594" s="118"/>
      <c r="E594" s="118"/>
      <c r="F594" s="27" t="s">
        <v>770</v>
      </c>
      <c r="G594" s="118"/>
      <c r="H594" s="118"/>
      <c r="I594" s="118"/>
      <c r="J594" s="27" t="s">
        <v>770</v>
      </c>
      <c r="K594" s="118"/>
      <c r="L594" s="27" t="s">
        <v>770</v>
      </c>
      <c r="M594" s="27" t="s">
        <v>770</v>
      </c>
      <c r="N594" s="27" t="s">
        <v>770</v>
      </c>
      <c r="O594" s="27" t="s">
        <v>770</v>
      </c>
      <c r="P594" s="27" t="s">
        <v>770</v>
      </c>
    </row>
    <row r="595" spans="1:16" ht="12.75">
      <c r="A595" s="117" t="s">
        <v>798</v>
      </c>
      <c r="B595" s="36" t="s">
        <v>799</v>
      </c>
      <c r="C595" s="104">
        <f t="shared" si="171"/>
        <v>0</v>
      </c>
      <c r="D595" s="118"/>
      <c r="E595" s="118"/>
      <c r="F595" s="27" t="s">
        <v>770</v>
      </c>
      <c r="G595" s="118"/>
      <c r="H595" s="118"/>
      <c r="I595" s="118"/>
      <c r="J595" s="27" t="s">
        <v>770</v>
      </c>
      <c r="K595" s="118"/>
      <c r="L595" s="27" t="s">
        <v>770</v>
      </c>
      <c r="M595" s="27" t="s">
        <v>770</v>
      </c>
      <c r="N595" s="27" t="s">
        <v>770</v>
      </c>
      <c r="O595" s="27" t="s">
        <v>770</v>
      </c>
      <c r="P595" s="27" t="s">
        <v>770</v>
      </c>
    </row>
    <row r="596" spans="1:16" ht="12.75">
      <c r="A596" s="119" t="s">
        <v>800</v>
      </c>
      <c r="B596" s="36" t="s">
        <v>801</v>
      </c>
      <c r="C596" s="104">
        <f t="shared" si="171"/>
        <v>0</v>
      </c>
      <c r="D596" s="118"/>
      <c r="E596" s="118"/>
      <c r="F596" s="27" t="s">
        <v>770</v>
      </c>
      <c r="G596" s="118"/>
      <c r="H596" s="118"/>
      <c r="I596" s="118"/>
      <c r="J596" s="27" t="s">
        <v>770</v>
      </c>
      <c r="K596" s="118"/>
      <c r="L596" s="27" t="s">
        <v>770</v>
      </c>
      <c r="M596" s="27" t="s">
        <v>770</v>
      </c>
      <c r="N596" s="27" t="s">
        <v>770</v>
      </c>
      <c r="O596" s="27" t="s">
        <v>770</v>
      </c>
      <c r="P596" s="27" t="s">
        <v>770</v>
      </c>
    </row>
    <row r="597" spans="1:16" ht="12.75">
      <c r="A597" s="117" t="s">
        <v>802</v>
      </c>
      <c r="B597" s="36" t="s">
        <v>803</v>
      </c>
      <c r="C597" s="104">
        <f t="shared" si="171"/>
        <v>2807</v>
      </c>
      <c r="D597" s="118">
        <v>96</v>
      </c>
      <c r="E597" s="118">
        <v>59.8</v>
      </c>
      <c r="F597" s="27" t="s">
        <v>770</v>
      </c>
      <c r="G597" s="118">
        <v>1766.4</v>
      </c>
      <c r="H597" s="118">
        <v>798.95</v>
      </c>
      <c r="I597" s="118">
        <v>85.85</v>
      </c>
      <c r="J597" s="27" t="s">
        <v>770</v>
      </c>
      <c r="K597" s="118"/>
      <c r="L597" s="27" t="s">
        <v>770</v>
      </c>
      <c r="M597" s="27" t="s">
        <v>770</v>
      </c>
      <c r="N597" s="27" t="s">
        <v>770</v>
      </c>
      <c r="O597" s="27" t="s">
        <v>770</v>
      </c>
      <c r="P597" s="27" t="s">
        <v>770</v>
      </c>
    </row>
    <row r="598" spans="1:16" ht="12.75">
      <c r="A598" s="117" t="s">
        <v>804</v>
      </c>
      <c r="B598" s="36" t="s">
        <v>805</v>
      </c>
      <c r="C598" s="104">
        <f t="shared" si="171"/>
        <v>0</v>
      </c>
      <c r="D598" s="118"/>
      <c r="E598" s="118"/>
      <c r="F598" s="27" t="s">
        <v>770</v>
      </c>
      <c r="G598" s="118"/>
      <c r="H598" s="118"/>
      <c r="I598" s="118"/>
      <c r="J598" s="27" t="s">
        <v>770</v>
      </c>
      <c r="K598" s="118"/>
      <c r="L598" s="27" t="s">
        <v>770</v>
      </c>
      <c r="M598" s="27" t="s">
        <v>770</v>
      </c>
      <c r="N598" s="27" t="s">
        <v>770</v>
      </c>
      <c r="O598" s="27" t="s">
        <v>770</v>
      </c>
      <c r="P598" s="27" t="s">
        <v>770</v>
      </c>
    </row>
    <row r="599" spans="1:16" ht="12.75">
      <c r="A599" s="120" t="s">
        <v>806</v>
      </c>
      <c r="B599" s="36" t="s">
        <v>807</v>
      </c>
      <c r="C599" s="104">
        <f t="shared" si="171"/>
        <v>0</v>
      </c>
      <c r="D599" s="118"/>
      <c r="E599" s="118"/>
      <c r="F599" s="27" t="s">
        <v>770</v>
      </c>
      <c r="G599" s="118"/>
      <c r="H599" s="118"/>
      <c r="I599" s="118"/>
      <c r="J599" s="27" t="s">
        <v>770</v>
      </c>
      <c r="K599" s="118"/>
      <c r="L599" s="27" t="s">
        <v>770</v>
      </c>
      <c r="M599" s="27" t="s">
        <v>770</v>
      </c>
      <c r="N599" s="27" t="s">
        <v>770</v>
      </c>
      <c r="O599" s="27" t="s">
        <v>770</v>
      </c>
      <c r="P599" s="27" t="s">
        <v>770</v>
      </c>
    </row>
    <row r="600" ht="12.75"/>
    <row r="601" ht="12.75"/>
    <row r="602" ht="12.75"/>
    <row r="603" ht="12.75"/>
    <row r="604" spans="1:16" ht="17.25" customHeight="1">
      <c r="A604" s="95" t="s">
        <v>808</v>
      </c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</row>
    <row r="605" spans="1:16" ht="34.5" customHeight="1">
      <c r="A605" s="96" t="s">
        <v>809</v>
      </c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</row>
    <row r="606" spans="1:16" ht="15" customHeight="1">
      <c r="A606" s="98" t="s">
        <v>810</v>
      </c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</row>
    <row r="607" spans="1:16" ht="25.5">
      <c r="A607" s="99"/>
      <c r="B607" s="100"/>
      <c r="C607" s="99"/>
      <c r="D607" s="99"/>
      <c r="E607" s="99"/>
      <c r="F607" s="99"/>
      <c r="G607" s="99"/>
      <c r="H607" s="99"/>
      <c r="I607" s="99"/>
      <c r="J607" s="99"/>
      <c r="K607" s="101"/>
      <c r="L607" s="101"/>
      <c r="M607" s="101"/>
      <c r="N607" s="101"/>
      <c r="O607" s="101"/>
      <c r="P607" s="101" t="s">
        <v>3</v>
      </c>
    </row>
    <row r="608" spans="1:16" ht="33" customHeight="1">
      <c r="A608" s="13" t="s">
        <v>4</v>
      </c>
      <c r="B608" s="13"/>
      <c r="C608" s="13" t="s">
        <v>5</v>
      </c>
      <c r="D608" s="13" t="s">
        <v>6</v>
      </c>
      <c r="E608" s="13"/>
      <c r="F608" s="13" t="s">
        <v>7</v>
      </c>
      <c r="G608" s="13" t="s">
        <v>8</v>
      </c>
      <c r="H608" s="13"/>
      <c r="I608" s="13"/>
      <c r="J608" s="13" t="s">
        <v>9</v>
      </c>
      <c r="K608" s="13" t="s">
        <v>10</v>
      </c>
      <c r="L608" s="9" t="s">
        <v>11</v>
      </c>
      <c r="M608" s="85" t="s">
        <v>12</v>
      </c>
      <c r="N608" s="12"/>
      <c r="O608" s="12"/>
      <c r="P608" s="86"/>
    </row>
    <row r="609" spans="1:16" ht="26.25" customHeight="1">
      <c r="A609" s="13"/>
      <c r="B609" s="13"/>
      <c r="C609" s="13"/>
      <c r="D609" s="13" t="s">
        <v>14</v>
      </c>
      <c r="E609" s="13" t="s">
        <v>15</v>
      </c>
      <c r="F609" s="13"/>
      <c r="G609" s="13" t="s">
        <v>16</v>
      </c>
      <c r="H609" s="13" t="s">
        <v>17</v>
      </c>
      <c r="I609" s="13" t="s">
        <v>18</v>
      </c>
      <c r="J609" s="13"/>
      <c r="K609" s="13"/>
      <c r="L609" s="18"/>
      <c r="M609" s="13" t="s">
        <v>477</v>
      </c>
      <c r="N609" s="13" t="s">
        <v>20</v>
      </c>
      <c r="O609" s="13" t="s">
        <v>21</v>
      </c>
      <c r="P609" s="13" t="s">
        <v>22</v>
      </c>
    </row>
    <row r="610" spans="1:16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23"/>
      <c r="M610" s="13"/>
      <c r="N610" s="13"/>
      <c r="O610" s="13"/>
      <c r="P610" s="13"/>
    </row>
    <row r="611" spans="1:16" s="123" customFormat="1" ht="12.75">
      <c r="A611" s="121">
        <v>1</v>
      </c>
      <c r="B611" s="121"/>
      <c r="C611" s="122">
        <v>2</v>
      </c>
      <c r="D611" s="122">
        <v>3</v>
      </c>
      <c r="E611" s="122">
        <v>4</v>
      </c>
      <c r="F611" s="122">
        <v>5</v>
      </c>
      <c r="G611" s="122">
        <v>6</v>
      </c>
      <c r="H611" s="122">
        <v>7</v>
      </c>
      <c r="I611" s="122">
        <v>8</v>
      </c>
      <c r="J611" s="122">
        <v>9</v>
      </c>
      <c r="K611" s="122">
        <v>10</v>
      </c>
      <c r="L611" s="122">
        <v>11</v>
      </c>
      <c r="M611" s="122">
        <v>12</v>
      </c>
      <c r="N611" s="122">
        <v>13</v>
      </c>
      <c r="O611" s="122">
        <v>14</v>
      </c>
      <c r="P611" s="122">
        <v>15</v>
      </c>
    </row>
    <row r="612" spans="1:16" ht="12.75">
      <c r="A612" s="103" t="s">
        <v>766</v>
      </c>
      <c r="B612" s="27" t="s">
        <v>811</v>
      </c>
      <c r="C612" s="104">
        <f aca="true" t="shared" si="180" ref="C612:C635">D612+E612+G612+H612+I612+K612</f>
        <v>0</v>
      </c>
      <c r="D612" s="104">
        <f>D627+D613</f>
        <v>0</v>
      </c>
      <c r="E612" s="104">
        <f>E627+E613</f>
        <v>0</v>
      </c>
      <c r="F612" s="104">
        <f>F312</f>
        <v>0</v>
      </c>
      <c r="G612" s="104">
        <f>G627+G613</f>
        <v>0</v>
      </c>
      <c r="H612" s="104">
        <f>H627+H613</f>
        <v>0</v>
      </c>
      <c r="I612" s="104">
        <f>I627+I613</f>
        <v>0</v>
      </c>
      <c r="J612" s="104">
        <f>J627+J613</f>
        <v>0</v>
      </c>
      <c r="K612" s="104">
        <f aca="true" t="shared" si="181" ref="K612:P612">K613+K627</f>
        <v>0</v>
      </c>
      <c r="L612" s="104">
        <f t="shared" si="181"/>
        <v>0</v>
      </c>
      <c r="M612" s="104">
        <f t="shared" si="181"/>
        <v>0</v>
      </c>
      <c r="N612" s="104">
        <f t="shared" si="181"/>
        <v>0</v>
      </c>
      <c r="O612" s="104">
        <f t="shared" si="181"/>
        <v>0</v>
      </c>
      <c r="P612" s="104">
        <f t="shared" si="181"/>
        <v>0</v>
      </c>
    </row>
    <row r="613" spans="1:16" ht="12.75">
      <c r="A613" s="106" t="s">
        <v>812</v>
      </c>
      <c r="B613" s="27" t="s">
        <v>813</v>
      </c>
      <c r="C613" s="104">
        <f t="shared" si="180"/>
        <v>0</v>
      </c>
      <c r="D613" s="104">
        <f aca="true" t="shared" si="182" ref="D613:P613">D614+D617</f>
        <v>0</v>
      </c>
      <c r="E613" s="104">
        <f t="shared" si="182"/>
        <v>0</v>
      </c>
      <c r="F613" s="116" t="s">
        <v>770</v>
      </c>
      <c r="G613" s="104">
        <f t="shared" si="182"/>
        <v>0</v>
      </c>
      <c r="H613" s="104">
        <f t="shared" si="182"/>
        <v>0</v>
      </c>
      <c r="I613" s="104">
        <f t="shared" si="182"/>
        <v>0</v>
      </c>
      <c r="J613" s="104">
        <f t="shared" si="182"/>
        <v>0</v>
      </c>
      <c r="K613" s="104">
        <f t="shared" si="182"/>
        <v>0</v>
      </c>
      <c r="L613" s="104">
        <f t="shared" si="182"/>
        <v>0</v>
      </c>
      <c r="M613" s="104">
        <f t="shared" si="182"/>
        <v>0</v>
      </c>
      <c r="N613" s="104">
        <f t="shared" si="182"/>
        <v>0</v>
      </c>
      <c r="O613" s="104">
        <f t="shared" si="182"/>
        <v>0</v>
      </c>
      <c r="P613" s="104">
        <f t="shared" si="182"/>
        <v>0</v>
      </c>
    </row>
    <row r="614" spans="1:16" s="30" customFormat="1" ht="12.75">
      <c r="A614" s="107" t="s">
        <v>771</v>
      </c>
      <c r="B614" s="27" t="s">
        <v>814</v>
      </c>
      <c r="C614" s="104">
        <f t="shared" si="180"/>
        <v>0</v>
      </c>
      <c r="D614" s="104">
        <f aca="true" t="shared" si="183" ref="D614:P614">D615+D616</f>
        <v>0</v>
      </c>
      <c r="E614" s="104">
        <f t="shared" si="183"/>
        <v>0</v>
      </c>
      <c r="F614" s="116" t="s">
        <v>770</v>
      </c>
      <c r="G614" s="104">
        <f t="shared" si="183"/>
        <v>0</v>
      </c>
      <c r="H614" s="104">
        <f t="shared" si="183"/>
        <v>0</v>
      </c>
      <c r="I614" s="104">
        <f t="shared" si="183"/>
        <v>0</v>
      </c>
      <c r="J614" s="104">
        <f t="shared" si="183"/>
        <v>0</v>
      </c>
      <c r="K614" s="104">
        <f t="shared" si="183"/>
        <v>0</v>
      </c>
      <c r="L614" s="104">
        <f t="shared" si="183"/>
        <v>0</v>
      </c>
      <c r="M614" s="104">
        <f t="shared" si="183"/>
        <v>0</v>
      </c>
      <c r="N614" s="104">
        <f t="shared" si="183"/>
        <v>0</v>
      </c>
      <c r="O614" s="104">
        <f t="shared" si="183"/>
        <v>0</v>
      </c>
      <c r="P614" s="104">
        <f t="shared" si="183"/>
        <v>0</v>
      </c>
    </row>
    <row r="615" spans="1:16" ht="12.75">
      <c r="A615" s="108" t="s">
        <v>773</v>
      </c>
      <c r="B615" s="36" t="s">
        <v>815</v>
      </c>
      <c r="C615" s="104">
        <f t="shared" si="180"/>
        <v>0</v>
      </c>
      <c r="D615" s="109"/>
      <c r="E615" s="109"/>
      <c r="F615" s="110">
        <f>D615*0+E615*0</f>
        <v>0</v>
      </c>
      <c r="G615" s="109"/>
      <c r="H615" s="109"/>
      <c r="I615" s="109"/>
      <c r="J615" s="104">
        <f>G615*0.25+H615*0.5+(I615-(M615*0.4+N615*0.3+O615*0.2))*1</f>
        <v>0</v>
      </c>
      <c r="K615" s="109"/>
      <c r="L615" s="109"/>
      <c r="M615" s="109"/>
      <c r="N615" s="109"/>
      <c r="O615" s="109"/>
      <c r="P615" s="109"/>
    </row>
    <row r="616" spans="1:16" ht="12.75">
      <c r="A616" s="108" t="s">
        <v>775</v>
      </c>
      <c r="B616" s="36" t="s">
        <v>816</v>
      </c>
      <c r="C616" s="104">
        <f t="shared" si="180"/>
        <v>0</v>
      </c>
      <c r="D616" s="109"/>
      <c r="E616" s="109"/>
      <c r="F616" s="110">
        <f>D616*0+E616*0</f>
        <v>0</v>
      </c>
      <c r="G616" s="109"/>
      <c r="H616" s="109"/>
      <c r="I616" s="109"/>
      <c r="J616" s="104">
        <f aca="true" t="shared" si="184" ref="J616:J628">G616*0.25+H616*0.5+(I616-(M616*0.4+N616*0.3+O616*0.2))*1</f>
        <v>0</v>
      </c>
      <c r="K616" s="109"/>
      <c r="L616" s="109"/>
      <c r="M616" s="109"/>
      <c r="N616" s="109"/>
      <c r="O616" s="109"/>
      <c r="P616" s="109"/>
    </row>
    <row r="617" spans="1:16" s="30" customFormat="1" ht="12.75">
      <c r="A617" s="107" t="s">
        <v>777</v>
      </c>
      <c r="B617" s="27" t="s">
        <v>817</v>
      </c>
      <c r="C617" s="104">
        <f t="shared" si="180"/>
        <v>0</v>
      </c>
      <c r="D617" s="104">
        <f aca="true" t="shared" si="185" ref="D617:P617">D618+D619</f>
        <v>0</v>
      </c>
      <c r="E617" s="104">
        <f t="shared" si="185"/>
        <v>0</v>
      </c>
      <c r="F617" s="116" t="s">
        <v>770</v>
      </c>
      <c r="G617" s="104">
        <f t="shared" si="185"/>
        <v>0</v>
      </c>
      <c r="H617" s="104">
        <f t="shared" si="185"/>
        <v>0</v>
      </c>
      <c r="I617" s="104">
        <f t="shared" si="185"/>
        <v>0</v>
      </c>
      <c r="J617" s="104">
        <f t="shared" si="185"/>
        <v>0</v>
      </c>
      <c r="K617" s="104">
        <f t="shared" si="185"/>
        <v>0</v>
      </c>
      <c r="L617" s="104">
        <f t="shared" si="185"/>
        <v>0</v>
      </c>
      <c r="M617" s="104">
        <f t="shared" si="185"/>
        <v>0</v>
      </c>
      <c r="N617" s="104">
        <f t="shared" si="185"/>
        <v>0</v>
      </c>
      <c r="O617" s="104">
        <f t="shared" si="185"/>
        <v>0</v>
      </c>
      <c r="P617" s="104">
        <f t="shared" si="185"/>
        <v>0</v>
      </c>
    </row>
    <row r="618" spans="1:16" ht="12.75">
      <c r="A618" s="108" t="s">
        <v>779</v>
      </c>
      <c r="B618" s="36" t="s">
        <v>818</v>
      </c>
      <c r="C618" s="104">
        <f t="shared" si="180"/>
        <v>0</v>
      </c>
      <c r="D618" s="109"/>
      <c r="E618" s="109"/>
      <c r="F618" s="110">
        <f>D412*0.02+(D618-D412)*0.01+E412*0.03+(E130-E412)*0.02</f>
        <v>0</v>
      </c>
      <c r="G618" s="109"/>
      <c r="H618" s="109"/>
      <c r="I618" s="109"/>
      <c r="J618" s="104">
        <f t="shared" si="184"/>
        <v>0</v>
      </c>
      <c r="K618" s="109"/>
      <c r="L618" s="109"/>
      <c r="M618" s="109"/>
      <c r="N618" s="109"/>
      <c r="O618" s="109"/>
      <c r="P618" s="109"/>
    </row>
    <row r="619" spans="1:16" s="127" customFormat="1" ht="12.75">
      <c r="A619" s="124" t="s">
        <v>775</v>
      </c>
      <c r="B619" s="36" t="s">
        <v>819</v>
      </c>
      <c r="C619" s="104">
        <f t="shared" si="180"/>
        <v>0</v>
      </c>
      <c r="D619" s="125"/>
      <c r="E619" s="125"/>
      <c r="F619" s="126" t="s">
        <v>770</v>
      </c>
      <c r="G619" s="125"/>
      <c r="H619" s="125"/>
      <c r="I619" s="125"/>
      <c r="J619" s="104">
        <f t="shared" si="184"/>
        <v>0</v>
      </c>
      <c r="K619" s="125"/>
      <c r="L619" s="125"/>
      <c r="M619" s="125"/>
      <c r="N619" s="125"/>
      <c r="O619" s="125"/>
      <c r="P619" s="125"/>
    </row>
    <row r="620" spans="1:16" ht="12.75">
      <c r="A620" s="106" t="s">
        <v>782</v>
      </c>
      <c r="B620" s="36" t="s">
        <v>820</v>
      </c>
      <c r="C620" s="104">
        <f t="shared" si="180"/>
        <v>0</v>
      </c>
      <c r="D620" s="104">
        <f>D621+D624</f>
        <v>0</v>
      </c>
      <c r="E620" s="104">
        <f>E621+E624</f>
        <v>0</v>
      </c>
      <c r="F620" s="126" t="s">
        <v>770</v>
      </c>
      <c r="G620" s="104">
        <f aca="true" t="shared" si="186" ref="G620:P620">G621+G624</f>
        <v>0</v>
      </c>
      <c r="H620" s="104">
        <f t="shared" si="186"/>
        <v>0</v>
      </c>
      <c r="I620" s="104">
        <f t="shared" si="186"/>
        <v>0</v>
      </c>
      <c r="J620" s="104">
        <f t="shared" si="186"/>
        <v>0</v>
      </c>
      <c r="K620" s="104">
        <f t="shared" si="186"/>
        <v>0</v>
      </c>
      <c r="L620" s="104">
        <f t="shared" si="186"/>
        <v>0</v>
      </c>
      <c r="M620" s="104">
        <f t="shared" si="186"/>
        <v>0</v>
      </c>
      <c r="N620" s="104">
        <f t="shared" si="186"/>
        <v>0</v>
      </c>
      <c r="O620" s="104">
        <f t="shared" si="186"/>
        <v>0</v>
      </c>
      <c r="P620" s="104">
        <f t="shared" si="186"/>
        <v>0</v>
      </c>
    </row>
    <row r="621" spans="1:16" s="30" customFormat="1" ht="12.75">
      <c r="A621" s="128" t="s">
        <v>771</v>
      </c>
      <c r="B621" s="27" t="s">
        <v>821</v>
      </c>
      <c r="C621" s="104">
        <f t="shared" si="180"/>
        <v>0</v>
      </c>
      <c r="D621" s="104">
        <f>D622+D623</f>
        <v>0</v>
      </c>
      <c r="E621" s="104">
        <f>E622+E623</f>
        <v>0</v>
      </c>
      <c r="F621" s="116" t="s">
        <v>770</v>
      </c>
      <c r="G621" s="104">
        <f aca="true" t="shared" si="187" ref="G621:P621">G622+G623</f>
        <v>0</v>
      </c>
      <c r="H621" s="104">
        <f t="shared" si="187"/>
        <v>0</v>
      </c>
      <c r="I621" s="104">
        <f t="shared" si="187"/>
        <v>0</v>
      </c>
      <c r="J621" s="104">
        <f t="shared" si="187"/>
        <v>0</v>
      </c>
      <c r="K621" s="104">
        <f t="shared" si="187"/>
        <v>0</v>
      </c>
      <c r="L621" s="104">
        <f t="shared" si="187"/>
        <v>0</v>
      </c>
      <c r="M621" s="104">
        <f t="shared" si="187"/>
        <v>0</v>
      </c>
      <c r="N621" s="104">
        <f t="shared" si="187"/>
        <v>0</v>
      </c>
      <c r="O621" s="104">
        <f t="shared" si="187"/>
        <v>0</v>
      </c>
      <c r="P621" s="104">
        <f t="shared" si="187"/>
        <v>0</v>
      </c>
    </row>
    <row r="622" spans="1:16" ht="12.75">
      <c r="A622" s="108" t="s">
        <v>773</v>
      </c>
      <c r="B622" s="36" t="s">
        <v>822</v>
      </c>
      <c r="C622" s="104">
        <f t="shared" si="180"/>
        <v>0</v>
      </c>
      <c r="D622" s="109"/>
      <c r="E622" s="109"/>
      <c r="F622" s="116" t="s">
        <v>770</v>
      </c>
      <c r="G622" s="109"/>
      <c r="H622" s="109"/>
      <c r="I622" s="109"/>
      <c r="J622" s="104">
        <f t="shared" si="184"/>
        <v>0</v>
      </c>
      <c r="K622" s="109"/>
      <c r="L622" s="109"/>
      <c r="M622" s="109"/>
      <c r="N622" s="109"/>
      <c r="O622" s="109"/>
      <c r="P622" s="109"/>
    </row>
    <row r="623" spans="1:16" ht="12.75">
      <c r="A623" s="129" t="s">
        <v>775</v>
      </c>
      <c r="B623" s="36" t="s">
        <v>823</v>
      </c>
      <c r="C623" s="104">
        <f t="shared" si="180"/>
        <v>0</v>
      </c>
      <c r="D623" s="109"/>
      <c r="E623" s="109"/>
      <c r="F623" s="116" t="s">
        <v>770</v>
      </c>
      <c r="G623" s="109"/>
      <c r="H623" s="109"/>
      <c r="I623" s="109"/>
      <c r="J623" s="104">
        <f t="shared" si="184"/>
        <v>0</v>
      </c>
      <c r="K623" s="109"/>
      <c r="L623" s="109"/>
      <c r="M623" s="109"/>
      <c r="N623" s="109"/>
      <c r="O623" s="109"/>
      <c r="P623" s="109"/>
    </row>
    <row r="624" spans="1:16" s="30" customFormat="1" ht="12.75">
      <c r="A624" s="107" t="s">
        <v>777</v>
      </c>
      <c r="B624" s="27" t="s">
        <v>824</v>
      </c>
      <c r="C624" s="104">
        <f t="shared" si="180"/>
        <v>0</v>
      </c>
      <c r="D624" s="104">
        <f aca="true" t="shared" si="188" ref="D624:P624">D625+D626</f>
        <v>0</v>
      </c>
      <c r="E624" s="104">
        <f t="shared" si="188"/>
        <v>0</v>
      </c>
      <c r="F624" s="116" t="s">
        <v>770</v>
      </c>
      <c r="G624" s="104">
        <f t="shared" si="188"/>
        <v>0</v>
      </c>
      <c r="H624" s="104">
        <f t="shared" si="188"/>
        <v>0</v>
      </c>
      <c r="I624" s="104">
        <f t="shared" si="188"/>
        <v>0</v>
      </c>
      <c r="J624" s="104">
        <f t="shared" si="188"/>
        <v>0</v>
      </c>
      <c r="K624" s="104">
        <f t="shared" si="188"/>
        <v>0</v>
      </c>
      <c r="L624" s="104">
        <f t="shared" si="188"/>
        <v>0</v>
      </c>
      <c r="M624" s="104">
        <f t="shared" si="188"/>
        <v>0</v>
      </c>
      <c r="N624" s="104">
        <f t="shared" si="188"/>
        <v>0</v>
      </c>
      <c r="O624" s="104">
        <f t="shared" si="188"/>
        <v>0</v>
      </c>
      <c r="P624" s="104">
        <f t="shared" si="188"/>
        <v>0</v>
      </c>
    </row>
    <row r="625" spans="1:16" ht="12.75">
      <c r="A625" s="108" t="s">
        <v>779</v>
      </c>
      <c r="B625" s="36" t="s">
        <v>825</v>
      </c>
      <c r="C625" s="104">
        <f t="shared" si="180"/>
        <v>0</v>
      </c>
      <c r="D625" s="109"/>
      <c r="E625" s="109"/>
      <c r="F625" s="116" t="s">
        <v>770</v>
      </c>
      <c r="G625" s="109"/>
      <c r="H625" s="109"/>
      <c r="I625" s="109"/>
      <c r="J625" s="104">
        <f t="shared" si="184"/>
        <v>0</v>
      </c>
      <c r="K625" s="109"/>
      <c r="L625" s="109"/>
      <c r="M625" s="109"/>
      <c r="N625" s="109"/>
      <c r="O625" s="109"/>
      <c r="P625" s="109"/>
    </row>
    <row r="626" spans="1:16" ht="12.75">
      <c r="A626" s="130" t="s">
        <v>826</v>
      </c>
      <c r="B626" s="36" t="s">
        <v>827</v>
      </c>
      <c r="C626" s="104">
        <f t="shared" si="180"/>
        <v>0</v>
      </c>
      <c r="D626" s="109"/>
      <c r="E626" s="109"/>
      <c r="F626" s="116" t="s">
        <v>770</v>
      </c>
      <c r="G626" s="109"/>
      <c r="H626" s="109"/>
      <c r="I626" s="109"/>
      <c r="J626" s="104">
        <f t="shared" si="184"/>
        <v>0</v>
      </c>
      <c r="K626" s="109"/>
      <c r="L626" s="109"/>
      <c r="M626" s="109"/>
      <c r="N626" s="109"/>
      <c r="O626" s="109"/>
      <c r="P626" s="109"/>
    </row>
    <row r="627" spans="1:16" ht="12.75">
      <c r="A627" s="106" t="s">
        <v>790</v>
      </c>
      <c r="B627" s="27" t="s">
        <v>828</v>
      </c>
      <c r="C627" s="104">
        <f t="shared" si="180"/>
        <v>0</v>
      </c>
      <c r="D627" s="109"/>
      <c r="E627" s="109"/>
      <c r="F627" s="115"/>
      <c r="G627" s="109"/>
      <c r="H627" s="109"/>
      <c r="I627" s="109"/>
      <c r="J627" s="104">
        <f t="shared" si="184"/>
        <v>0</v>
      </c>
      <c r="K627" s="109"/>
      <c r="L627" s="109"/>
      <c r="M627" s="109"/>
      <c r="N627" s="109"/>
      <c r="O627" s="109"/>
      <c r="P627" s="109"/>
    </row>
    <row r="628" spans="1:16" ht="12.75">
      <c r="A628" s="106" t="s">
        <v>792</v>
      </c>
      <c r="B628" s="27" t="s">
        <v>829</v>
      </c>
      <c r="C628" s="104">
        <f t="shared" si="180"/>
        <v>0</v>
      </c>
      <c r="D628" s="109"/>
      <c r="E628" s="109"/>
      <c r="F628" s="115"/>
      <c r="G628" s="109"/>
      <c r="H628" s="109"/>
      <c r="I628" s="109"/>
      <c r="J628" s="104">
        <f t="shared" si="184"/>
        <v>0</v>
      </c>
      <c r="K628" s="109"/>
      <c r="L628" s="109"/>
      <c r="M628" s="109"/>
      <c r="N628" s="109"/>
      <c r="O628" s="109"/>
      <c r="P628" s="109"/>
    </row>
    <row r="629" spans="1:16" ht="12.75">
      <c r="A629" s="103" t="s">
        <v>794</v>
      </c>
      <c r="B629" s="27" t="s">
        <v>830</v>
      </c>
      <c r="C629" s="104">
        <f t="shared" si="180"/>
        <v>0</v>
      </c>
      <c r="D629" s="104">
        <f>SUM(D630:D635)</f>
        <v>0</v>
      </c>
      <c r="E629" s="104">
        <f>SUM(E630:E635)</f>
        <v>0</v>
      </c>
      <c r="F629" s="116" t="s">
        <v>770</v>
      </c>
      <c r="G629" s="104">
        <f>SUM(G630:G635)</f>
        <v>0</v>
      </c>
      <c r="H629" s="104">
        <f>SUM(H630:H635)</f>
        <v>0</v>
      </c>
      <c r="I629" s="104">
        <f>SUM(I630:I635)</f>
        <v>0</v>
      </c>
      <c r="J629" s="116" t="s">
        <v>770</v>
      </c>
      <c r="K629" s="104">
        <f>SUM(K630:K635)</f>
        <v>0</v>
      </c>
      <c r="L629" s="27" t="s">
        <v>770</v>
      </c>
      <c r="M629" s="27" t="s">
        <v>770</v>
      </c>
      <c r="N629" s="27" t="s">
        <v>770</v>
      </c>
      <c r="O629" s="27" t="s">
        <v>770</v>
      </c>
      <c r="P629" s="27" t="s">
        <v>770</v>
      </c>
    </row>
    <row r="630" spans="1:16" ht="12.75">
      <c r="A630" s="131" t="s">
        <v>831</v>
      </c>
      <c r="B630" s="36" t="s">
        <v>832</v>
      </c>
      <c r="C630" s="104">
        <f t="shared" si="180"/>
        <v>0</v>
      </c>
      <c r="D630" s="109"/>
      <c r="E630" s="109"/>
      <c r="F630" s="116" t="s">
        <v>770</v>
      </c>
      <c r="G630" s="109"/>
      <c r="H630" s="109"/>
      <c r="I630" s="109"/>
      <c r="J630" s="116" t="s">
        <v>770</v>
      </c>
      <c r="K630" s="109"/>
      <c r="L630" s="27" t="s">
        <v>770</v>
      </c>
      <c r="M630" s="27" t="s">
        <v>770</v>
      </c>
      <c r="N630" s="27" t="s">
        <v>770</v>
      </c>
      <c r="O630" s="27" t="s">
        <v>770</v>
      </c>
      <c r="P630" s="27" t="s">
        <v>770</v>
      </c>
    </row>
    <row r="631" spans="1:16" ht="12.75">
      <c r="A631" s="132" t="s">
        <v>833</v>
      </c>
      <c r="B631" s="36" t="s">
        <v>834</v>
      </c>
      <c r="C631" s="104">
        <f t="shared" si="180"/>
        <v>0</v>
      </c>
      <c r="D631" s="109"/>
      <c r="E631" s="109"/>
      <c r="F631" s="116" t="s">
        <v>770</v>
      </c>
      <c r="G631" s="109"/>
      <c r="H631" s="109"/>
      <c r="I631" s="109"/>
      <c r="J631" s="116" t="s">
        <v>770</v>
      </c>
      <c r="K631" s="109"/>
      <c r="L631" s="27" t="s">
        <v>770</v>
      </c>
      <c r="M631" s="27" t="s">
        <v>770</v>
      </c>
      <c r="N631" s="27" t="s">
        <v>770</v>
      </c>
      <c r="O631" s="27" t="s">
        <v>770</v>
      </c>
      <c r="P631" s="27" t="s">
        <v>770</v>
      </c>
    </row>
    <row r="632" spans="1:16" ht="12.75">
      <c r="A632" s="133" t="s">
        <v>835</v>
      </c>
      <c r="B632" s="36" t="s">
        <v>836</v>
      </c>
      <c r="C632" s="104">
        <f t="shared" si="180"/>
        <v>0</v>
      </c>
      <c r="D632" s="109"/>
      <c r="E632" s="109"/>
      <c r="F632" s="116" t="s">
        <v>770</v>
      </c>
      <c r="G632" s="109"/>
      <c r="H632" s="109"/>
      <c r="I632" s="109"/>
      <c r="J632" s="116" t="s">
        <v>770</v>
      </c>
      <c r="K632" s="109"/>
      <c r="L632" s="27" t="s">
        <v>770</v>
      </c>
      <c r="M632" s="27" t="s">
        <v>770</v>
      </c>
      <c r="N632" s="27" t="s">
        <v>770</v>
      </c>
      <c r="O632" s="27" t="s">
        <v>770</v>
      </c>
      <c r="P632" s="27" t="s">
        <v>770</v>
      </c>
    </row>
    <row r="633" spans="1:16" ht="12.75">
      <c r="A633" s="132" t="s">
        <v>837</v>
      </c>
      <c r="B633" s="36" t="s">
        <v>838</v>
      </c>
      <c r="C633" s="104">
        <f t="shared" si="180"/>
        <v>0</v>
      </c>
      <c r="D633" s="109"/>
      <c r="E633" s="109"/>
      <c r="F633" s="116" t="s">
        <v>770</v>
      </c>
      <c r="G633" s="109"/>
      <c r="H633" s="109"/>
      <c r="I633" s="109"/>
      <c r="J633" s="116" t="s">
        <v>770</v>
      </c>
      <c r="K633" s="109"/>
      <c r="L633" s="27" t="s">
        <v>770</v>
      </c>
      <c r="M633" s="27" t="s">
        <v>770</v>
      </c>
      <c r="N633" s="27" t="s">
        <v>770</v>
      </c>
      <c r="O633" s="27" t="s">
        <v>770</v>
      </c>
      <c r="P633" s="27" t="s">
        <v>770</v>
      </c>
    </row>
    <row r="634" spans="1:16" ht="12.75">
      <c r="A634" s="132" t="s">
        <v>839</v>
      </c>
      <c r="B634" s="36" t="s">
        <v>840</v>
      </c>
      <c r="C634" s="104">
        <f t="shared" si="180"/>
        <v>0</v>
      </c>
      <c r="D634" s="109"/>
      <c r="E634" s="109"/>
      <c r="F634" s="116" t="s">
        <v>770</v>
      </c>
      <c r="G634" s="109"/>
      <c r="H634" s="109"/>
      <c r="I634" s="109"/>
      <c r="J634" s="116" t="s">
        <v>770</v>
      </c>
      <c r="K634" s="109"/>
      <c r="L634" s="27" t="s">
        <v>770</v>
      </c>
      <c r="M634" s="27" t="s">
        <v>770</v>
      </c>
      <c r="N634" s="27" t="s">
        <v>770</v>
      </c>
      <c r="O634" s="27" t="s">
        <v>770</v>
      </c>
      <c r="P634" s="27" t="s">
        <v>770</v>
      </c>
    </row>
    <row r="635" spans="1:16" ht="12.75">
      <c r="A635" s="132" t="s">
        <v>841</v>
      </c>
      <c r="B635" s="36" t="s">
        <v>842</v>
      </c>
      <c r="C635" s="104">
        <f t="shared" si="180"/>
        <v>0</v>
      </c>
      <c r="D635" s="109"/>
      <c r="E635" s="109"/>
      <c r="F635" s="116" t="s">
        <v>770</v>
      </c>
      <c r="G635" s="109"/>
      <c r="H635" s="109"/>
      <c r="I635" s="109"/>
      <c r="J635" s="116" t="s">
        <v>770</v>
      </c>
      <c r="K635" s="109"/>
      <c r="L635" s="27" t="s">
        <v>770</v>
      </c>
      <c r="M635" s="27" t="s">
        <v>770</v>
      </c>
      <c r="N635" s="27" t="s">
        <v>770</v>
      </c>
      <c r="O635" s="27" t="s">
        <v>770</v>
      </c>
      <c r="P635" s="27" t="s">
        <v>770</v>
      </c>
    </row>
    <row r="636" ht="12.75"/>
    <row r="637" ht="12.75"/>
    <row r="638" spans="1:16" ht="15.75">
      <c r="A638" s="134" t="s">
        <v>808</v>
      </c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</row>
    <row r="639" spans="1:16" ht="15" customHeight="1">
      <c r="A639" s="135" t="s">
        <v>843</v>
      </c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</row>
    <row r="640" spans="1:15" ht="12.75">
      <c r="A640" s="136"/>
      <c r="B640" s="136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</row>
    <row r="641" spans="2:16" ht="25.5"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8" t="s">
        <v>3</v>
      </c>
    </row>
    <row r="642" spans="1:16" ht="33" customHeight="1">
      <c r="A642" s="9" t="s">
        <v>4</v>
      </c>
      <c r="B642" s="10"/>
      <c r="C642" s="11" t="s">
        <v>5</v>
      </c>
      <c r="D642" s="12" t="s">
        <v>6</v>
      </c>
      <c r="E642" s="12"/>
      <c r="F642" s="11" t="s">
        <v>7</v>
      </c>
      <c r="G642" s="13" t="s">
        <v>8</v>
      </c>
      <c r="H642" s="13"/>
      <c r="I642" s="13"/>
      <c r="J642" s="11" t="s">
        <v>9</v>
      </c>
      <c r="K642" s="11" t="s">
        <v>10</v>
      </c>
      <c r="L642" s="9" t="s">
        <v>11</v>
      </c>
      <c r="M642" s="85" t="s">
        <v>12</v>
      </c>
      <c r="N642" s="12"/>
      <c r="O642" s="12"/>
      <c r="P642" s="86"/>
    </row>
    <row r="643" spans="1:16" ht="21" customHeight="1">
      <c r="A643" s="18"/>
      <c r="B643" s="19"/>
      <c r="C643" s="20"/>
      <c r="D643" s="11" t="s">
        <v>14</v>
      </c>
      <c r="E643" s="11" t="s">
        <v>15</v>
      </c>
      <c r="F643" s="20"/>
      <c r="G643" s="11" t="s">
        <v>16</v>
      </c>
      <c r="H643" s="11" t="s">
        <v>17</v>
      </c>
      <c r="I643" s="11" t="s">
        <v>18</v>
      </c>
      <c r="J643" s="20"/>
      <c r="K643" s="20"/>
      <c r="L643" s="18"/>
      <c r="M643" s="13" t="s">
        <v>477</v>
      </c>
      <c r="N643" s="13" t="s">
        <v>20</v>
      </c>
      <c r="O643" s="13" t="s">
        <v>21</v>
      </c>
      <c r="P643" s="13" t="s">
        <v>22</v>
      </c>
    </row>
    <row r="644" spans="1:16" ht="22.5" customHeight="1">
      <c r="A644" s="23"/>
      <c r="B644" s="24"/>
      <c r="C644" s="25"/>
      <c r="D644" s="25"/>
      <c r="E644" s="25"/>
      <c r="F644" s="25"/>
      <c r="G644" s="25"/>
      <c r="H644" s="25"/>
      <c r="I644" s="25"/>
      <c r="J644" s="25"/>
      <c r="K644" s="25"/>
      <c r="L644" s="23"/>
      <c r="M644" s="13"/>
      <c r="N644" s="13"/>
      <c r="O644" s="13"/>
      <c r="P644" s="13"/>
    </row>
    <row r="645" spans="1:16" ht="12.75">
      <c r="A645" s="139">
        <v>1</v>
      </c>
      <c r="B645" s="140"/>
      <c r="C645" s="122">
        <v>2</v>
      </c>
      <c r="D645" s="122">
        <v>3</v>
      </c>
      <c r="E645" s="122">
        <v>4</v>
      </c>
      <c r="F645" s="122">
        <v>5</v>
      </c>
      <c r="G645" s="122">
        <v>6</v>
      </c>
      <c r="H645" s="122">
        <v>7</v>
      </c>
      <c r="I645" s="122">
        <v>8</v>
      </c>
      <c r="J645" s="122">
        <v>9</v>
      </c>
      <c r="K645" s="122">
        <v>10</v>
      </c>
      <c r="L645" s="122">
        <v>11</v>
      </c>
      <c r="M645" s="122">
        <v>12</v>
      </c>
      <c r="N645" s="122">
        <v>13</v>
      </c>
      <c r="O645" s="122">
        <v>14</v>
      </c>
      <c r="P645" s="122">
        <v>15</v>
      </c>
    </row>
    <row r="646" spans="1:16" ht="25.5">
      <c r="A646" s="141" t="s">
        <v>844</v>
      </c>
      <c r="B646" s="27" t="s">
        <v>845</v>
      </c>
      <c r="C646" s="104">
        <f aca="true" t="shared" si="189" ref="C646:C677">D646+E646+G646+H646+I646+K646</f>
        <v>0</v>
      </c>
      <c r="D646" s="142"/>
      <c r="E646" s="142"/>
      <c r="F646" s="110">
        <f aca="true" t="shared" si="190" ref="F646:F677">D646*0.01+E646*0.02</f>
        <v>0</v>
      </c>
      <c r="G646" s="143"/>
      <c r="H646" s="143"/>
      <c r="I646" s="143"/>
      <c r="J646" s="110">
        <f aca="true" t="shared" si="191" ref="J646:J677">G646*0.25+H646*0.5+(I646-(M646*0.4+N646*0.3+O646*0.2))*1</f>
        <v>0</v>
      </c>
      <c r="K646" s="143"/>
      <c r="L646" s="143"/>
      <c r="M646" s="143"/>
      <c r="N646" s="143"/>
      <c r="O646" s="143"/>
      <c r="P646" s="143"/>
    </row>
    <row r="647" spans="1:16" ht="25.5">
      <c r="A647" s="141" t="s">
        <v>846</v>
      </c>
      <c r="B647" s="27" t="s">
        <v>847</v>
      </c>
      <c r="C647" s="104">
        <f t="shared" si="189"/>
        <v>0</v>
      </c>
      <c r="D647" s="104">
        <f>SUM(D648:D655)</f>
        <v>0</v>
      </c>
      <c r="E647" s="104">
        <f>SUM(E648:E655)</f>
        <v>0</v>
      </c>
      <c r="F647" s="110">
        <f t="shared" si="190"/>
        <v>0</v>
      </c>
      <c r="G647" s="110">
        <f>SUM(G648:G655)</f>
        <v>0</v>
      </c>
      <c r="H647" s="110">
        <f>SUM(H648:H655)</f>
        <v>0</v>
      </c>
      <c r="I647" s="110">
        <f>SUM(I648:I655)</f>
        <v>0</v>
      </c>
      <c r="J647" s="110">
        <f t="shared" si="191"/>
        <v>0</v>
      </c>
      <c r="K647" s="110">
        <f aca="true" t="shared" si="192" ref="K647:P647">SUM(K648:K655)</f>
        <v>0</v>
      </c>
      <c r="L647" s="110">
        <f t="shared" si="192"/>
        <v>0</v>
      </c>
      <c r="M647" s="110">
        <f t="shared" si="192"/>
        <v>0</v>
      </c>
      <c r="N647" s="110">
        <f t="shared" si="192"/>
        <v>0</v>
      </c>
      <c r="O647" s="110">
        <f>SUM(O648:O655)</f>
        <v>0</v>
      </c>
      <c r="P647" s="110">
        <f t="shared" si="192"/>
        <v>0</v>
      </c>
    </row>
    <row r="648" spans="1:16" ht="12.75">
      <c r="A648" s="119" t="s">
        <v>848</v>
      </c>
      <c r="B648" s="36" t="s">
        <v>849</v>
      </c>
      <c r="C648" s="32">
        <f t="shared" si="189"/>
        <v>0</v>
      </c>
      <c r="D648" s="109"/>
      <c r="E648" s="109"/>
      <c r="F648" s="110">
        <f t="shared" si="190"/>
        <v>0</v>
      </c>
      <c r="G648" s="144"/>
      <c r="H648" s="144"/>
      <c r="I648" s="144"/>
      <c r="J648" s="110">
        <f t="shared" si="191"/>
        <v>0</v>
      </c>
      <c r="K648" s="144"/>
      <c r="L648" s="144"/>
      <c r="M648" s="144"/>
      <c r="N648" s="144"/>
      <c r="O648" s="144"/>
      <c r="P648" s="144"/>
    </row>
    <row r="649" spans="1:16" ht="12.75">
      <c r="A649" s="119" t="s">
        <v>850</v>
      </c>
      <c r="B649" s="36" t="s">
        <v>851</v>
      </c>
      <c r="C649" s="32">
        <f t="shared" si="189"/>
        <v>0</v>
      </c>
      <c r="D649" s="109"/>
      <c r="E649" s="109"/>
      <c r="F649" s="110">
        <f t="shared" si="190"/>
        <v>0</v>
      </c>
      <c r="G649" s="144"/>
      <c r="H649" s="144"/>
      <c r="I649" s="144"/>
      <c r="J649" s="110">
        <f t="shared" si="191"/>
        <v>0</v>
      </c>
      <c r="K649" s="144"/>
      <c r="L649" s="144"/>
      <c r="M649" s="144"/>
      <c r="N649" s="144"/>
      <c r="O649" s="144"/>
      <c r="P649" s="144"/>
    </row>
    <row r="650" spans="1:16" ht="12.75">
      <c r="A650" s="119" t="s">
        <v>852</v>
      </c>
      <c r="B650" s="36" t="s">
        <v>853</v>
      </c>
      <c r="C650" s="32">
        <f t="shared" si="189"/>
        <v>0</v>
      </c>
      <c r="D650" s="109"/>
      <c r="E650" s="109"/>
      <c r="F650" s="110">
        <f t="shared" si="190"/>
        <v>0</v>
      </c>
      <c r="G650" s="144"/>
      <c r="H650" s="144"/>
      <c r="I650" s="144"/>
      <c r="J650" s="110">
        <f t="shared" si="191"/>
        <v>0</v>
      </c>
      <c r="K650" s="144"/>
      <c r="L650" s="144"/>
      <c r="M650" s="144"/>
      <c r="N650" s="144"/>
      <c r="O650" s="144"/>
      <c r="P650" s="39"/>
    </row>
    <row r="651" spans="1:16" ht="12.75">
      <c r="A651" s="119" t="s">
        <v>854</v>
      </c>
      <c r="B651" s="36" t="s">
        <v>855</v>
      </c>
      <c r="C651" s="32">
        <f t="shared" si="189"/>
        <v>0</v>
      </c>
      <c r="D651" s="109"/>
      <c r="E651" s="109"/>
      <c r="F651" s="110">
        <f t="shared" si="190"/>
        <v>0</v>
      </c>
      <c r="G651" s="144"/>
      <c r="H651" s="144"/>
      <c r="I651" s="144"/>
      <c r="J651" s="110">
        <f t="shared" si="191"/>
        <v>0</v>
      </c>
      <c r="K651" s="144"/>
      <c r="L651" s="144"/>
      <c r="M651" s="144"/>
      <c r="N651" s="144"/>
      <c r="O651" s="144"/>
      <c r="P651" s="144"/>
    </row>
    <row r="652" spans="1:16" ht="15">
      <c r="A652" s="119" t="s">
        <v>856</v>
      </c>
      <c r="B652" s="36" t="s">
        <v>857</v>
      </c>
      <c r="C652" s="32">
        <f t="shared" si="189"/>
        <v>0</v>
      </c>
      <c r="D652" s="109"/>
      <c r="E652" s="109"/>
      <c r="F652" s="110">
        <f t="shared" si="190"/>
        <v>0</v>
      </c>
      <c r="G652" s="144"/>
      <c r="H652" s="144"/>
      <c r="I652" s="144"/>
      <c r="J652" s="110">
        <f t="shared" si="191"/>
        <v>0</v>
      </c>
      <c r="K652" s="144"/>
      <c r="L652" s="144"/>
      <c r="M652" s="144"/>
      <c r="N652" s="144"/>
      <c r="O652" s="144"/>
      <c r="P652" s="39"/>
    </row>
    <row r="653" spans="1:16" ht="15">
      <c r="A653" s="119" t="s">
        <v>858</v>
      </c>
      <c r="B653" s="36" t="s">
        <v>859</v>
      </c>
      <c r="C653" s="32">
        <f t="shared" si="189"/>
        <v>0</v>
      </c>
      <c r="D653" s="125"/>
      <c r="E653" s="125"/>
      <c r="F653" s="110">
        <f t="shared" si="190"/>
        <v>0</v>
      </c>
      <c r="G653" s="145"/>
      <c r="H653" s="145"/>
      <c r="I653" s="145"/>
      <c r="J653" s="110">
        <f t="shared" si="191"/>
        <v>0</v>
      </c>
      <c r="K653" s="145"/>
      <c r="L653" s="145"/>
      <c r="M653" s="145"/>
      <c r="N653" s="145"/>
      <c r="O653" s="145"/>
      <c r="P653" s="39"/>
    </row>
    <row r="654" spans="1:16" ht="15">
      <c r="A654" s="119" t="s">
        <v>860</v>
      </c>
      <c r="B654" s="36" t="s">
        <v>861</v>
      </c>
      <c r="C654" s="32">
        <f t="shared" si="189"/>
        <v>0</v>
      </c>
      <c r="D654" s="109"/>
      <c r="E654" s="109"/>
      <c r="F654" s="110">
        <f t="shared" si="190"/>
        <v>0</v>
      </c>
      <c r="G654" s="144"/>
      <c r="H654" s="144"/>
      <c r="I654" s="144"/>
      <c r="J654" s="110">
        <f t="shared" si="191"/>
        <v>0</v>
      </c>
      <c r="K654" s="144"/>
      <c r="L654" s="144"/>
      <c r="M654" s="144"/>
      <c r="N654" s="144"/>
      <c r="O654" s="144"/>
      <c r="P654" s="39"/>
    </row>
    <row r="655" spans="1:16" ht="15">
      <c r="A655" s="119" t="s">
        <v>862</v>
      </c>
      <c r="B655" s="36" t="s">
        <v>863</v>
      </c>
      <c r="C655" s="32">
        <f t="shared" si="189"/>
        <v>0</v>
      </c>
      <c r="D655" s="125"/>
      <c r="E655" s="125"/>
      <c r="F655" s="110">
        <f t="shared" si="190"/>
        <v>0</v>
      </c>
      <c r="G655" s="145"/>
      <c r="H655" s="145"/>
      <c r="I655" s="145"/>
      <c r="J655" s="110">
        <f t="shared" si="191"/>
        <v>0</v>
      </c>
      <c r="K655" s="145"/>
      <c r="L655" s="145"/>
      <c r="M655" s="145"/>
      <c r="N655" s="145"/>
      <c r="O655" s="145"/>
      <c r="P655" s="39"/>
    </row>
    <row r="656" spans="1:16" ht="28.5" customHeight="1">
      <c r="A656" s="141" t="s">
        <v>864</v>
      </c>
      <c r="B656" s="27" t="s">
        <v>865</v>
      </c>
      <c r="C656" s="104">
        <f t="shared" si="189"/>
        <v>0</v>
      </c>
      <c r="D656" s="104">
        <f>SUM(D657:D663)</f>
        <v>0</v>
      </c>
      <c r="E656" s="104">
        <f>SUM(E657:E663)</f>
        <v>0</v>
      </c>
      <c r="F656" s="110">
        <f t="shared" si="190"/>
        <v>0</v>
      </c>
      <c r="G656" s="110">
        <f>SUM(G657:G663)</f>
        <v>0</v>
      </c>
      <c r="H656" s="110">
        <f>SUM(H657:H663)</f>
        <v>0</v>
      </c>
      <c r="I656" s="110">
        <f>SUM(I657:I663)</f>
        <v>0</v>
      </c>
      <c r="J656" s="110">
        <f t="shared" si="191"/>
        <v>0</v>
      </c>
      <c r="K656" s="110">
        <f aca="true" t="shared" si="193" ref="K656:P656">SUM(K657:K663)</f>
        <v>0</v>
      </c>
      <c r="L656" s="110">
        <f t="shared" si="193"/>
        <v>0</v>
      </c>
      <c r="M656" s="110">
        <f t="shared" si="193"/>
        <v>0</v>
      </c>
      <c r="N656" s="110">
        <f t="shared" si="193"/>
        <v>0</v>
      </c>
      <c r="O656" s="110">
        <f t="shared" si="193"/>
        <v>0</v>
      </c>
      <c r="P656" s="110">
        <f t="shared" si="193"/>
        <v>0</v>
      </c>
    </row>
    <row r="657" spans="1:16" ht="15">
      <c r="A657" s="119" t="s">
        <v>866</v>
      </c>
      <c r="B657" s="36" t="s">
        <v>867</v>
      </c>
      <c r="C657" s="32">
        <f t="shared" si="189"/>
        <v>0</v>
      </c>
      <c r="D657" s="109"/>
      <c r="E657" s="109"/>
      <c r="F657" s="110">
        <f t="shared" si="190"/>
        <v>0</v>
      </c>
      <c r="G657" s="144"/>
      <c r="H657" s="144"/>
      <c r="I657" s="144"/>
      <c r="J657" s="110">
        <f t="shared" si="191"/>
        <v>0</v>
      </c>
      <c r="K657" s="144"/>
      <c r="L657" s="144"/>
      <c r="M657" s="144"/>
      <c r="N657" s="144"/>
      <c r="O657" s="144"/>
      <c r="P657" s="39"/>
    </row>
    <row r="658" spans="1:16" ht="15">
      <c r="A658" s="119" t="s">
        <v>868</v>
      </c>
      <c r="B658" s="36" t="s">
        <v>869</v>
      </c>
      <c r="C658" s="32">
        <f t="shared" si="189"/>
        <v>0</v>
      </c>
      <c r="D658" s="109"/>
      <c r="E658" s="109"/>
      <c r="F658" s="110">
        <f t="shared" si="190"/>
        <v>0</v>
      </c>
      <c r="G658" s="144"/>
      <c r="H658" s="144"/>
      <c r="I658" s="144"/>
      <c r="J658" s="110">
        <f t="shared" si="191"/>
        <v>0</v>
      </c>
      <c r="K658" s="144"/>
      <c r="L658" s="144"/>
      <c r="M658" s="144"/>
      <c r="N658" s="144"/>
      <c r="O658" s="144"/>
      <c r="P658" s="39"/>
    </row>
    <row r="659" spans="1:16" ht="15">
      <c r="A659" s="119" t="s">
        <v>870</v>
      </c>
      <c r="B659" s="36" t="s">
        <v>871</v>
      </c>
      <c r="C659" s="32">
        <f t="shared" si="189"/>
        <v>0</v>
      </c>
      <c r="D659" s="109"/>
      <c r="E659" s="109"/>
      <c r="F659" s="110">
        <f t="shared" si="190"/>
        <v>0</v>
      </c>
      <c r="G659" s="144"/>
      <c r="H659" s="144"/>
      <c r="I659" s="144"/>
      <c r="J659" s="110">
        <f t="shared" si="191"/>
        <v>0</v>
      </c>
      <c r="K659" s="144"/>
      <c r="L659" s="144"/>
      <c r="M659" s="144"/>
      <c r="N659" s="144"/>
      <c r="O659" s="144"/>
      <c r="P659" s="39"/>
    </row>
    <row r="660" spans="1:16" ht="15">
      <c r="A660" s="119" t="s">
        <v>872</v>
      </c>
      <c r="B660" s="36" t="s">
        <v>873</v>
      </c>
      <c r="C660" s="32">
        <f t="shared" si="189"/>
        <v>0</v>
      </c>
      <c r="D660" s="109"/>
      <c r="E660" s="109"/>
      <c r="F660" s="110">
        <f t="shared" si="190"/>
        <v>0</v>
      </c>
      <c r="G660" s="144"/>
      <c r="H660" s="144"/>
      <c r="I660" s="144"/>
      <c r="J660" s="110">
        <f t="shared" si="191"/>
        <v>0</v>
      </c>
      <c r="K660" s="144"/>
      <c r="L660" s="144"/>
      <c r="M660" s="144"/>
      <c r="N660" s="144"/>
      <c r="O660" s="144"/>
      <c r="P660" s="39"/>
    </row>
    <row r="661" spans="1:16" ht="15">
      <c r="A661" s="119" t="s">
        <v>874</v>
      </c>
      <c r="B661" s="36" t="s">
        <v>875</v>
      </c>
      <c r="C661" s="32">
        <f t="shared" si="189"/>
        <v>0</v>
      </c>
      <c r="D661" s="125"/>
      <c r="E661" s="125"/>
      <c r="F661" s="110">
        <f t="shared" si="190"/>
        <v>0</v>
      </c>
      <c r="G661" s="144"/>
      <c r="H661" s="144"/>
      <c r="I661" s="144"/>
      <c r="J661" s="110">
        <f t="shared" si="191"/>
        <v>0</v>
      </c>
      <c r="K661" s="145"/>
      <c r="L661" s="145"/>
      <c r="M661" s="145"/>
      <c r="N661" s="145"/>
      <c r="O661" s="145"/>
      <c r="P661" s="39"/>
    </row>
    <row r="662" spans="1:16" ht="15">
      <c r="A662" s="119" t="s">
        <v>876</v>
      </c>
      <c r="B662" s="36" t="s">
        <v>877</v>
      </c>
      <c r="C662" s="32">
        <f t="shared" si="189"/>
        <v>0</v>
      </c>
      <c r="D662" s="109"/>
      <c r="E662" s="109"/>
      <c r="F662" s="110">
        <f t="shared" si="190"/>
        <v>0</v>
      </c>
      <c r="G662" s="144"/>
      <c r="H662" s="144"/>
      <c r="I662" s="144"/>
      <c r="J662" s="110">
        <f t="shared" si="191"/>
        <v>0</v>
      </c>
      <c r="K662" s="144"/>
      <c r="L662" s="144"/>
      <c r="M662" s="144"/>
      <c r="N662" s="144"/>
      <c r="O662" s="144"/>
      <c r="P662" s="39"/>
    </row>
    <row r="663" spans="1:16" ht="15">
      <c r="A663" s="119" t="s">
        <v>878</v>
      </c>
      <c r="B663" s="36" t="s">
        <v>879</v>
      </c>
      <c r="C663" s="32">
        <f t="shared" si="189"/>
        <v>0</v>
      </c>
      <c r="D663" s="125"/>
      <c r="E663" s="125"/>
      <c r="F663" s="110">
        <f t="shared" si="190"/>
        <v>0</v>
      </c>
      <c r="G663" s="144"/>
      <c r="H663" s="144"/>
      <c r="I663" s="144"/>
      <c r="J663" s="110">
        <f t="shared" si="191"/>
        <v>0</v>
      </c>
      <c r="K663" s="145"/>
      <c r="L663" s="145"/>
      <c r="M663" s="145"/>
      <c r="N663" s="145"/>
      <c r="O663" s="145"/>
      <c r="P663" s="39"/>
    </row>
    <row r="664" spans="1:16" ht="27.75" customHeight="1">
      <c r="A664" s="141" t="s">
        <v>880</v>
      </c>
      <c r="B664" s="27" t="s">
        <v>881</v>
      </c>
      <c r="C664" s="104">
        <f>D664+E664+G664+H664+I664+K664</f>
        <v>0</v>
      </c>
      <c r="D664" s="104">
        <f>SUM(D665:D668)</f>
        <v>0</v>
      </c>
      <c r="E664" s="104">
        <f>SUM(E665:E668)</f>
        <v>0</v>
      </c>
      <c r="F664" s="110">
        <f t="shared" si="190"/>
        <v>0</v>
      </c>
      <c r="G664" s="110">
        <f>SUM(G665:G668)</f>
        <v>0</v>
      </c>
      <c r="H664" s="110">
        <f>SUM(H665:H668)</f>
        <v>0</v>
      </c>
      <c r="I664" s="110">
        <f>SUM(I665:I668)</f>
        <v>0</v>
      </c>
      <c r="J664" s="110">
        <f t="shared" si="191"/>
        <v>0</v>
      </c>
      <c r="K664" s="110">
        <f aca="true" t="shared" si="194" ref="K664:P664">SUM(K665:K668)</f>
        <v>0</v>
      </c>
      <c r="L664" s="110">
        <f t="shared" si="194"/>
        <v>0</v>
      </c>
      <c r="M664" s="110">
        <f t="shared" si="194"/>
        <v>0</v>
      </c>
      <c r="N664" s="110">
        <f t="shared" si="194"/>
        <v>0</v>
      </c>
      <c r="O664" s="110">
        <f t="shared" si="194"/>
        <v>0</v>
      </c>
      <c r="P664" s="110">
        <f t="shared" si="194"/>
        <v>0</v>
      </c>
    </row>
    <row r="665" spans="1:16" ht="15">
      <c r="A665" s="119" t="s">
        <v>882</v>
      </c>
      <c r="B665" s="36" t="s">
        <v>883</v>
      </c>
      <c r="C665" s="32">
        <f t="shared" si="189"/>
        <v>0</v>
      </c>
      <c r="D665" s="109"/>
      <c r="E665" s="109"/>
      <c r="F665" s="110">
        <f t="shared" si="190"/>
        <v>0</v>
      </c>
      <c r="G665" s="144"/>
      <c r="H665" s="144"/>
      <c r="I665" s="144"/>
      <c r="J665" s="110">
        <f t="shared" si="191"/>
        <v>0</v>
      </c>
      <c r="K665" s="144"/>
      <c r="L665" s="144"/>
      <c r="M665" s="144"/>
      <c r="N665" s="144"/>
      <c r="O665" s="144"/>
      <c r="P665" s="144"/>
    </row>
    <row r="666" spans="1:16" ht="15">
      <c r="A666" s="119" t="s">
        <v>884</v>
      </c>
      <c r="B666" s="36" t="s">
        <v>885</v>
      </c>
      <c r="C666" s="32">
        <f t="shared" si="189"/>
        <v>0</v>
      </c>
      <c r="D666" s="109"/>
      <c r="E666" s="109"/>
      <c r="F666" s="110">
        <f t="shared" si="190"/>
        <v>0</v>
      </c>
      <c r="G666" s="144"/>
      <c r="H666" s="144"/>
      <c r="I666" s="144"/>
      <c r="J666" s="110">
        <f t="shared" si="191"/>
        <v>0</v>
      </c>
      <c r="K666" s="144"/>
      <c r="L666" s="144"/>
      <c r="M666" s="144"/>
      <c r="N666" s="144"/>
      <c r="O666" s="144"/>
      <c r="P666" s="144"/>
    </row>
    <row r="667" spans="1:16" ht="15">
      <c r="A667" s="119" t="s">
        <v>886</v>
      </c>
      <c r="B667" s="36" t="s">
        <v>887</v>
      </c>
      <c r="C667" s="32">
        <f t="shared" si="189"/>
        <v>0</v>
      </c>
      <c r="D667" s="109"/>
      <c r="E667" s="109"/>
      <c r="F667" s="110">
        <f t="shared" si="190"/>
        <v>0</v>
      </c>
      <c r="G667" s="144"/>
      <c r="H667" s="144"/>
      <c r="I667" s="144"/>
      <c r="J667" s="110">
        <f t="shared" si="191"/>
        <v>0</v>
      </c>
      <c r="K667" s="144"/>
      <c r="L667" s="144"/>
      <c r="M667" s="144"/>
      <c r="N667" s="144"/>
      <c r="O667" s="144"/>
      <c r="P667" s="144"/>
    </row>
    <row r="668" spans="1:16" ht="15">
      <c r="A668" s="119" t="s">
        <v>888</v>
      </c>
      <c r="B668" s="36" t="s">
        <v>889</v>
      </c>
      <c r="C668" s="32">
        <f t="shared" si="189"/>
        <v>0</v>
      </c>
      <c r="D668" s="109"/>
      <c r="E668" s="109"/>
      <c r="F668" s="110">
        <f t="shared" si="190"/>
        <v>0</v>
      </c>
      <c r="G668" s="144"/>
      <c r="H668" s="144"/>
      <c r="I668" s="144"/>
      <c r="J668" s="110">
        <f t="shared" si="191"/>
        <v>0</v>
      </c>
      <c r="K668" s="144"/>
      <c r="L668" s="144"/>
      <c r="M668" s="144"/>
      <c r="N668" s="144"/>
      <c r="O668" s="144"/>
      <c r="P668" s="144"/>
    </row>
    <row r="669" spans="1:16" ht="15" customHeight="1">
      <c r="A669" s="141" t="s">
        <v>890</v>
      </c>
      <c r="B669" s="27" t="s">
        <v>891</v>
      </c>
      <c r="C669" s="32">
        <f t="shared" si="189"/>
        <v>0</v>
      </c>
      <c r="D669" s="146"/>
      <c r="E669" s="146"/>
      <c r="F669" s="110">
        <f t="shared" si="190"/>
        <v>0</v>
      </c>
      <c r="G669" s="147"/>
      <c r="H669" s="147"/>
      <c r="I669" s="147"/>
      <c r="J669" s="110">
        <f t="shared" si="191"/>
        <v>0</v>
      </c>
      <c r="K669" s="147"/>
      <c r="L669" s="147"/>
      <c r="M669" s="147"/>
      <c r="N669" s="147"/>
      <c r="O669" s="147"/>
      <c r="P669" s="144"/>
    </row>
    <row r="670" spans="1:16" ht="14.25" customHeight="1">
      <c r="A670" s="148" t="s">
        <v>892</v>
      </c>
      <c r="B670" s="27" t="s">
        <v>893</v>
      </c>
      <c r="C670" s="104">
        <f t="shared" si="189"/>
        <v>0</v>
      </c>
      <c r="D670" s="104">
        <f>SUM(D671:D677)</f>
        <v>0</v>
      </c>
      <c r="E670" s="104">
        <f>SUM(E671:E677)</f>
        <v>0</v>
      </c>
      <c r="F670" s="110">
        <f t="shared" si="190"/>
        <v>0</v>
      </c>
      <c r="G670" s="110">
        <f>SUM(G671:G677)</f>
        <v>0</v>
      </c>
      <c r="H670" s="110">
        <f>SUM(H671:H677)</f>
        <v>0</v>
      </c>
      <c r="I670" s="110">
        <f>SUM(I671:I677)</f>
        <v>0</v>
      </c>
      <c r="J670" s="110">
        <f t="shared" si="191"/>
        <v>0</v>
      </c>
      <c r="K670" s="110">
        <f aca="true" t="shared" si="195" ref="K670:P670">SUM(K671:K677)</f>
        <v>0</v>
      </c>
      <c r="L670" s="110">
        <f t="shared" si="195"/>
        <v>0</v>
      </c>
      <c r="M670" s="110">
        <f t="shared" si="195"/>
        <v>0</v>
      </c>
      <c r="N670" s="110">
        <f t="shared" si="195"/>
        <v>0</v>
      </c>
      <c r="O670" s="110">
        <f t="shared" si="195"/>
        <v>0</v>
      </c>
      <c r="P670" s="110">
        <f t="shared" si="195"/>
        <v>0</v>
      </c>
    </row>
    <row r="671" spans="1:16" ht="15">
      <c r="A671" s="119" t="s">
        <v>894</v>
      </c>
      <c r="B671" s="36" t="s">
        <v>895</v>
      </c>
      <c r="C671" s="32">
        <f t="shared" si="189"/>
        <v>0</v>
      </c>
      <c r="D671" s="109"/>
      <c r="E671" s="109"/>
      <c r="F671" s="110">
        <f t="shared" si="190"/>
        <v>0</v>
      </c>
      <c r="G671" s="144"/>
      <c r="H671" s="144"/>
      <c r="I671" s="144"/>
      <c r="J671" s="110">
        <f t="shared" si="191"/>
        <v>0</v>
      </c>
      <c r="K671" s="144"/>
      <c r="L671" s="144"/>
      <c r="M671" s="144"/>
      <c r="N671" s="144"/>
      <c r="O671" s="144"/>
      <c r="P671" s="144"/>
    </row>
    <row r="672" spans="1:16" ht="15">
      <c r="A672" s="119" t="s">
        <v>896</v>
      </c>
      <c r="B672" s="36" t="s">
        <v>897</v>
      </c>
      <c r="C672" s="32">
        <f t="shared" si="189"/>
        <v>0</v>
      </c>
      <c r="D672" s="109"/>
      <c r="E672" s="109"/>
      <c r="F672" s="110">
        <f t="shared" si="190"/>
        <v>0</v>
      </c>
      <c r="G672" s="144"/>
      <c r="H672" s="144"/>
      <c r="I672" s="144"/>
      <c r="J672" s="110">
        <f t="shared" si="191"/>
        <v>0</v>
      </c>
      <c r="K672" s="144"/>
      <c r="L672" s="144"/>
      <c r="M672" s="144"/>
      <c r="N672" s="144"/>
      <c r="O672" s="144"/>
      <c r="P672" s="144"/>
    </row>
    <row r="673" spans="1:16" ht="15">
      <c r="A673" s="119" t="s">
        <v>898</v>
      </c>
      <c r="B673" s="36" t="s">
        <v>899</v>
      </c>
      <c r="C673" s="32">
        <f t="shared" si="189"/>
        <v>0</v>
      </c>
      <c r="D673" s="109"/>
      <c r="E673" s="109"/>
      <c r="F673" s="110">
        <f t="shared" si="190"/>
        <v>0</v>
      </c>
      <c r="G673" s="144"/>
      <c r="H673" s="144"/>
      <c r="I673" s="144"/>
      <c r="J673" s="110">
        <f t="shared" si="191"/>
        <v>0</v>
      </c>
      <c r="K673" s="144"/>
      <c r="L673" s="144"/>
      <c r="M673" s="144"/>
      <c r="N673" s="144"/>
      <c r="O673" s="144"/>
      <c r="P673" s="144"/>
    </row>
    <row r="674" spans="1:16" ht="15">
      <c r="A674" s="119" t="s">
        <v>900</v>
      </c>
      <c r="B674" s="36" t="s">
        <v>901</v>
      </c>
      <c r="C674" s="32">
        <f t="shared" si="189"/>
        <v>0</v>
      </c>
      <c r="D674" s="109"/>
      <c r="E674" s="109"/>
      <c r="F674" s="110">
        <f t="shared" si="190"/>
        <v>0</v>
      </c>
      <c r="G674" s="144"/>
      <c r="H674" s="144"/>
      <c r="I674" s="144"/>
      <c r="J674" s="110">
        <f t="shared" si="191"/>
        <v>0</v>
      </c>
      <c r="K674" s="144"/>
      <c r="L674" s="144"/>
      <c r="M674" s="144"/>
      <c r="N674" s="144"/>
      <c r="O674" s="144"/>
      <c r="P674" s="144"/>
    </row>
    <row r="675" spans="1:16" ht="15">
      <c r="A675" s="119" t="s">
        <v>902</v>
      </c>
      <c r="B675" s="36" t="s">
        <v>903</v>
      </c>
      <c r="C675" s="32">
        <f t="shared" si="189"/>
        <v>0</v>
      </c>
      <c r="D675" s="109"/>
      <c r="E675" s="109"/>
      <c r="F675" s="110">
        <f t="shared" si="190"/>
        <v>0</v>
      </c>
      <c r="G675" s="144"/>
      <c r="H675" s="144"/>
      <c r="I675" s="144"/>
      <c r="J675" s="110">
        <f t="shared" si="191"/>
        <v>0</v>
      </c>
      <c r="K675" s="144"/>
      <c r="L675" s="144"/>
      <c r="M675" s="144"/>
      <c r="N675" s="144"/>
      <c r="O675" s="144"/>
      <c r="P675" s="144"/>
    </row>
    <row r="676" spans="1:16" ht="15">
      <c r="A676" s="119" t="s">
        <v>904</v>
      </c>
      <c r="B676" s="36" t="s">
        <v>905</v>
      </c>
      <c r="C676" s="32">
        <f t="shared" si="189"/>
        <v>0</v>
      </c>
      <c r="D676" s="109"/>
      <c r="E676" s="109"/>
      <c r="F676" s="110">
        <f t="shared" si="190"/>
        <v>0</v>
      </c>
      <c r="G676" s="144"/>
      <c r="H676" s="144"/>
      <c r="I676" s="144"/>
      <c r="J676" s="110">
        <f t="shared" si="191"/>
        <v>0</v>
      </c>
      <c r="K676" s="144"/>
      <c r="L676" s="144"/>
      <c r="M676" s="144"/>
      <c r="N676" s="144"/>
      <c r="O676" s="144"/>
      <c r="P676" s="144"/>
    </row>
    <row r="677" spans="1:16" ht="15">
      <c r="A677" s="119" t="s">
        <v>906</v>
      </c>
      <c r="B677" s="36" t="s">
        <v>907</v>
      </c>
      <c r="C677" s="32">
        <f t="shared" si="189"/>
        <v>0</v>
      </c>
      <c r="D677" s="125"/>
      <c r="E677" s="125"/>
      <c r="F677" s="149">
        <f t="shared" si="190"/>
        <v>0</v>
      </c>
      <c r="G677" s="145"/>
      <c r="H677" s="145"/>
      <c r="I677" s="145"/>
      <c r="J677" s="110">
        <f t="shared" si="191"/>
        <v>0</v>
      </c>
      <c r="K677" s="145"/>
      <c r="L677" s="145"/>
      <c r="M677" s="145"/>
      <c r="N677" s="145"/>
      <c r="O677" s="145"/>
      <c r="P677" s="144"/>
    </row>
    <row r="678" spans="1:16" ht="15" customHeight="1">
      <c r="A678" s="148" t="s">
        <v>908</v>
      </c>
      <c r="B678" s="27" t="s">
        <v>909</v>
      </c>
      <c r="C678" s="104">
        <f>C646+C647+C656+C664+C669+C670</f>
        <v>0</v>
      </c>
      <c r="D678" s="104">
        <f>D646+D647+D656+D664+D669+D670</f>
        <v>0</v>
      </c>
      <c r="E678" s="104">
        <f>E646+E647+E656+E664+E669+E670</f>
        <v>0</v>
      </c>
      <c r="F678" s="104">
        <f>F646+F647+F656+F664+F669+F670-F655</f>
        <v>0</v>
      </c>
      <c r="G678" s="104">
        <f aca="true" t="shared" si="196" ref="G678:P678">G646+G647+G656+G664+G669+G670</f>
        <v>0</v>
      </c>
      <c r="H678" s="104">
        <f t="shared" si="196"/>
        <v>0</v>
      </c>
      <c r="I678" s="104">
        <f t="shared" si="196"/>
        <v>0</v>
      </c>
      <c r="J678" s="104">
        <f t="shared" si="196"/>
        <v>0</v>
      </c>
      <c r="K678" s="104">
        <f t="shared" si="196"/>
        <v>0</v>
      </c>
      <c r="L678" s="104">
        <f t="shared" si="196"/>
        <v>0</v>
      </c>
      <c r="M678" s="104">
        <f t="shared" si="196"/>
        <v>0</v>
      </c>
      <c r="N678" s="104">
        <f t="shared" si="196"/>
        <v>0</v>
      </c>
      <c r="O678" s="104">
        <f t="shared" si="196"/>
        <v>0</v>
      </c>
      <c r="P678" s="104">
        <f t="shared" si="196"/>
        <v>0</v>
      </c>
    </row>
  </sheetData>
  <sheetProtection sheet="1" formatColumns="0" formatRows="0"/>
  <mergeCells count="115">
    <mergeCell ref="O643:O644"/>
    <mergeCell ref="P643:P644"/>
    <mergeCell ref="A645:B645"/>
    <mergeCell ref="K642:K644"/>
    <mergeCell ref="L642:L644"/>
    <mergeCell ref="M642:P642"/>
    <mergeCell ref="D643:D644"/>
    <mergeCell ref="E643:E644"/>
    <mergeCell ref="G643:G644"/>
    <mergeCell ref="H643:H644"/>
    <mergeCell ref="I643:I644"/>
    <mergeCell ref="M643:M644"/>
    <mergeCell ref="N643:N644"/>
    <mergeCell ref="A642:B644"/>
    <mergeCell ref="C642:C644"/>
    <mergeCell ref="D642:E642"/>
    <mergeCell ref="F642:F644"/>
    <mergeCell ref="G642:I642"/>
    <mergeCell ref="J642:J644"/>
    <mergeCell ref="N609:N610"/>
    <mergeCell ref="O609:O610"/>
    <mergeCell ref="P609:P610"/>
    <mergeCell ref="A611:B611"/>
    <mergeCell ref="A638:P638"/>
    <mergeCell ref="A639:P639"/>
    <mergeCell ref="D609:D610"/>
    <mergeCell ref="E609:E610"/>
    <mergeCell ref="G609:G610"/>
    <mergeCell ref="H609:H610"/>
    <mergeCell ref="I609:I610"/>
    <mergeCell ref="M609:M610"/>
    <mergeCell ref="A606:P606"/>
    <mergeCell ref="A608:B610"/>
    <mergeCell ref="C608:C610"/>
    <mergeCell ref="D608:E608"/>
    <mergeCell ref="F608:F610"/>
    <mergeCell ref="G608:I608"/>
    <mergeCell ref="J608:J610"/>
    <mergeCell ref="K608:K610"/>
    <mergeCell ref="L608:L610"/>
    <mergeCell ref="M608:P608"/>
    <mergeCell ref="N573:N574"/>
    <mergeCell ref="O573:O574"/>
    <mergeCell ref="P573:P574"/>
    <mergeCell ref="A575:B575"/>
    <mergeCell ref="A604:P604"/>
    <mergeCell ref="A605:P605"/>
    <mergeCell ref="D573:D574"/>
    <mergeCell ref="E573:E574"/>
    <mergeCell ref="G573:G574"/>
    <mergeCell ref="H573:H574"/>
    <mergeCell ref="I573:I574"/>
    <mergeCell ref="M573:M574"/>
    <mergeCell ref="A570:P570"/>
    <mergeCell ref="A572:B574"/>
    <mergeCell ref="C572:C574"/>
    <mergeCell ref="D572:E572"/>
    <mergeCell ref="F572:F574"/>
    <mergeCell ref="G572:I572"/>
    <mergeCell ref="J572:J574"/>
    <mergeCell ref="K572:K574"/>
    <mergeCell ref="L572:L574"/>
    <mergeCell ref="M572:P572"/>
    <mergeCell ref="P289:P290"/>
    <mergeCell ref="Q289:Q290"/>
    <mergeCell ref="R289:R290"/>
    <mergeCell ref="A291:B291"/>
    <mergeCell ref="A568:P568"/>
    <mergeCell ref="A569:P569"/>
    <mergeCell ref="M288:P288"/>
    <mergeCell ref="Q288:R288"/>
    <mergeCell ref="D289:D290"/>
    <mergeCell ref="E289:E290"/>
    <mergeCell ref="G289:G290"/>
    <mergeCell ref="H289:H290"/>
    <mergeCell ref="I289:I290"/>
    <mergeCell ref="M289:M290"/>
    <mergeCell ref="N289:N290"/>
    <mergeCell ref="O289:O290"/>
    <mergeCell ref="A285:P285"/>
    <mergeCell ref="A286:P286"/>
    <mergeCell ref="A288:B290"/>
    <mergeCell ref="C288:C290"/>
    <mergeCell ref="D288:E288"/>
    <mergeCell ref="F288:F290"/>
    <mergeCell ref="G288:I288"/>
    <mergeCell ref="J288:J290"/>
    <mergeCell ref="K288:K290"/>
    <mergeCell ref="L288:L290"/>
    <mergeCell ref="N7:N8"/>
    <mergeCell ref="O7:O8"/>
    <mergeCell ref="P7:P8"/>
    <mergeCell ref="Q7:Q8"/>
    <mergeCell ref="R7:R8"/>
    <mergeCell ref="A9:B9"/>
    <mergeCell ref="K6:K8"/>
    <mergeCell ref="L6:L8"/>
    <mergeCell ref="M6:P6"/>
    <mergeCell ref="Q6:R6"/>
    <mergeCell ref="D7:D8"/>
    <mergeCell ref="E7:E8"/>
    <mergeCell ref="G7:G8"/>
    <mergeCell ref="H7:H8"/>
    <mergeCell ref="I7:I8"/>
    <mergeCell ref="M7:M8"/>
    <mergeCell ref="A1:H1"/>
    <mergeCell ref="A2:P2"/>
    <mergeCell ref="A3:P3"/>
    <mergeCell ref="A4:P4"/>
    <mergeCell ref="A6:B8"/>
    <mergeCell ref="C6:C8"/>
    <mergeCell ref="D6:E6"/>
    <mergeCell ref="F6:F8"/>
    <mergeCell ref="G6:I6"/>
    <mergeCell ref="J6:J8"/>
  </mergeCells>
  <conditionalFormatting sqref="C292">
    <cfRule type="expression" priority="9" dxfId="0">
      <formula>ROUND($C$292,5)&gt;ROUND($C$10,5)</formula>
    </cfRule>
  </conditionalFormatting>
  <printOptions/>
  <pageMargins left="0.5" right="0.26" top="0.5" bottom="0.5" header="0.511811023622047" footer="0.511811023622047"/>
  <pageSetup fitToHeight="10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2022-07-21T20:47:46Z</dcterms:created>
  <dcterms:modified xsi:type="dcterms:W3CDTF">2022-07-21T20:48:46Z</dcterms:modified>
  <cp:category/>
  <cp:version/>
  <cp:contentType/>
  <cp:contentStatus/>
</cp:coreProperties>
</file>